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5600" windowHeight="7950" activeTab="5"/>
  </bookViews>
  <sheets>
    <sheet name="103" sheetId="8" r:id="rId1"/>
    <sheet name="104" sheetId="9" r:id="rId2"/>
    <sheet name="105" sheetId="10" r:id="rId3"/>
    <sheet name="106" sheetId="14" r:id="rId4"/>
    <sheet name="108" sheetId="11" r:id="rId5"/>
    <sheet name="109" sheetId="12" r:id="rId6"/>
    <sheet name="110" sheetId="13" r:id="rId7"/>
  </sheets>
  <calcPr calcId="144525"/>
</workbook>
</file>

<file path=xl/calcChain.xml><?xml version="1.0" encoding="utf-8"?>
<calcChain xmlns="http://schemas.openxmlformats.org/spreadsheetml/2006/main">
  <c r="H10" i="14" l="1"/>
  <c r="C23" i="12"/>
  <c r="D9" i="12"/>
  <c r="C33" i="12"/>
  <c r="C32" i="12"/>
  <c r="C22" i="12"/>
  <c r="C16" i="12"/>
  <c r="D9" i="11"/>
  <c r="B8" i="11"/>
  <c r="B7" i="11" s="1"/>
  <c r="H11" i="14" l="1"/>
  <c r="F9" i="10" l="1"/>
  <c r="G9" i="10"/>
  <c r="H9" i="10"/>
  <c r="E9" i="10"/>
  <c r="D9" i="10"/>
  <c r="C9" i="10"/>
  <c r="D10" i="9"/>
  <c r="E10" i="9"/>
  <c r="F10" i="9"/>
  <c r="C10" i="9"/>
  <c r="E17" i="9"/>
  <c r="D15" i="9"/>
  <c r="C15" i="9"/>
  <c r="C12" i="9"/>
  <c r="E23" i="9"/>
  <c r="C23" i="9"/>
  <c r="C21" i="9"/>
  <c r="D24" i="9"/>
  <c r="E24" i="9"/>
  <c r="F24" i="9"/>
  <c r="C24" i="9"/>
  <c r="C36" i="9"/>
  <c r="C35" i="9"/>
  <c r="E36" i="9"/>
  <c r="E35" i="9"/>
  <c r="D9" i="8" l="1"/>
  <c r="B8" i="8"/>
  <c r="B7" i="8"/>
  <c r="D10" i="14" l="1"/>
  <c r="E10" i="14"/>
  <c r="F10" i="14"/>
  <c r="G10" i="14"/>
  <c r="D7" i="11"/>
  <c r="C10" i="13" l="1"/>
  <c r="E9" i="13"/>
  <c r="D9" i="13"/>
  <c r="C31" i="12"/>
  <c r="D31" i="12"/>
  <c r="D23" i="12"/>
  <c r="D19" i="12"/>
  <c r="C19" i="12"/>
  <c r="C10" i="12"/>
  <c r="D10" i="12"/>
  <c r="B10" i="11"/>
  <c r="K11" i="10"/>
  <c r="K15" i="10"/>
  <c r="K17" i="10"/>
  <c r="K19" i="10"/>
  <c r="K21" i="10"/>
  <c r="K22" i="10"/>
  <c r="J19" i="10"/>
  <c r="F10" i="10"/>
  <c r="I11" i="10"/>
  <c r="I15" i="10"/>
  <c r="I19" i="10"/>
  <c r="C10" i="10"/>
  <c r="H36" i="9"/>
  <c r="E34" i="9"/>
  <c r="C34" i="9"/>
  <c r="G35" i="9"/>
  <c r="D34" i="9"/>
  <c r="G28" i="9"/>
  <c r="H27" i="9"/>
  <c r="G27" i="9"/>
  <c r="H25" i="9"/>
  <c r="G25" i="9"/>
  <c r="F19" i="9"/>
  <c r="H23" i="9"/>
  <c r="G23" i="9"/>
  <c r="H22" i="9"/>
  <c r="G22" i="9"/>
  <c r="G21" i="9"/>
  <c r="D20" i="9"/>
  <c r="F20" i="9"/>
  <c r="E20" i="9"/>
  <c r="C20" i="9"/>
  <c r="H17" i="9"/>
  <c r="G17" i="9"/>
  <c r="E11" i="9"/>
  <c r="H15" i="9"/>
  <c r="G12" i="9"/>
  <c r="F11" i="9"/>
  <c r="C11" i="9"/>
  <c r="D7" i="8"/>
  <c r="B10" i="8"/>
  <c r="C9" i="13" l="1"/>
  <c r="C18" i="12"/>
  <c r="C9" i="12" s="1"/>
  <c r="J9" i="10"/>
  <c r="I17" i="10"/>
  <c r="I21" i="10"/>
  <c r="I22" i="10"/>
  <c r="E19" i="9"/>
  <c r="H20" i="9"/>
  <c r="K9" i="10"/>
  <c r="I9" i="10"/>
  <c r="G24" i="9"/>
  <c r="I20" i="10"/>
  <c r="K20" i="10"/>
  <c r="D11" i="9"/>
  <c r="H11" i="9" s="1"/>
  <c r="G15" i="9"/>
  <c r="G20" i="9"/>
  <c r="H35" i="9"/>
  <c r="G36" i="9"/>
  <c r="D18" i="12"/>
  <c r="H21" i="9"/>
  <c r="H24" i="9"/>
  <c r="F34" i="9"/>
  <c r="H12" i="9"/>
  <c r="G34" i="9"/>
  <c r="G11" i="9"/>
  <c r="D19" i="9"/>
  <c r="H19" i="9" s="1"/>
  <c r="C19" i="9"/>
  <c r="H34" i="9" l="1"/>
  <c r="G19" i="9"/>
  <c r="G10" i="9"/>
  <c r="H10" i="9"/>
</calcChain>
</file>

<file path=xl/sharedStrings.xml><?xml version="1.0" encoding="utf-8"?>
<sst xmlns="http://schemas.openxmlformats.org/spreadsheetml/2006/main" count="232" uniqueCount="124">
  <si>
    <t>Đơn vị: 1000 đồng</t>
  </si>
  <si>
    <t>STT</t>
  </si>
  <si>
    <t>NỘI DUNG</t>
  </si>
  <si>
    <t>A</t>
  </si>
  <si>
    <t>B</t>
  </si>
  <si>
    <t>I</t>
  </si>
  <si>
    <t>II</t>
  </si>
  <si>
    <t>TỔNG SỐ CHI</t>
  </si>
  <si>
    <t>ỦY BAN NHÂN DÂN</t>
  </si>
  <si>
    <t>THU NSNN</t>
  </si>
  <si>
    <t>THU NSX</t>
  </si>
  <si>
    <t>5=3/1</t>
  </si>
  <si>
    <t>6=4/2</t>
  </si>
  <si>
    <t>TỔNG THU</t>
  </si>
  <si>
    <t>III</t>
  </si>
  <si>
    <t>IV</t>
  </si>
  <si>
    <t>V</t>
  </si>
  <si>
    <t>VI</t>
  </si>
  <si>
    <t>TỔNG SỐ</t>
  </si>
  <si>
    <t>7=4/1</t>
  </si>
  <si>
    <t>8=5/2</t>
  </si>
  <si>
    <t>TỔNG CHI</t>
  </si>
  <si>
    <t xml:space="preserve">Trong đó </t>
  </si>
  <si>
    <t>Chi giáo dục</t>
  </si>
  <si>
    <t>Chi ứng dụng, chuyển giao công nghệ</t>
  </si>
  <si>
    <t>Chi y tế</t>
  </si>
  <si>
    <t>Chi văn hóa, thông tin</t>
  </si>
  <si>
    <t>Chi phát thanh, truyền thanh</t>
  </si>
  <si>
    <t>Chi thể dục thể thao</t>
  </si>
  <si>
    <t>Chi bảo vệ môi trường</t>
  </si>
  <si>
    <t>Chi các hoạt động kinh tế</t>
  </si>
  <si>
    <t xml:space="preserve">Chi hoạt động của cơ quan quản lý Nhà nước, Đảng, đoàn thể </t>
  </si>
  <si>
    <t>Chi cho công tác xã hội</t>
  </si>
  <si>
    <t>Chi khác</t>
  </si>
  <si>
    <t>Dự phòng ngân sách</t>
  </si>
  <si>
    <t>- Bổ sung có mục tiêu</t>
  </si>
  <si>
    <t xml:space="preserve">III. Thu bổ sung </t>
  </si>
  <si>
    <t>I. Chi đầu tư phát triển</t>
  </si>
  <si>
    <t>II. Chi thường xuyên</t>
  </si>
  <si>
    <t>I. Các khoản thu xã hưởng 100%</t>
  </si>
  <si>
    <t>DỰ TOÁN</t>
  </si>
  <si>
    <t>ĐẦU TƯ PHÁT TRIỂN</t>
  </si>
  <si>
    <t>THƯỜNG XUYÊN</t>
  </si>
  <si>
    <t>9=6/3</t>
  </si>
  <si>
    <t>Biểu số 103/CK TC-NSNN</t>
  </si>
  <si>
    <t>(Dự toán trình Hội đồng nhân dân)</t>
  </si>
  <si>
    <t>NỘI DUNG CHI</t>
  </si>
  <si>
    <t>TỔNG SỐ THU</t>
  </si>
  <si>
    <t>III. Dự phòng</t>
  </si>
  <si>
    <t>- Bổ sung cân đối</t>
  </si>
  <si>
    <t xml:space="preserve">IV. Thu chuyển nguồn </t>
  </si>
  <si>
    <r>
      <t xml:space="preserve">II. Các khoản thu phân chia theo tỷ lệ </t>
    </r>
    <r>
      <rPr>
        <vertAlign val="superscript"/>
        <sz val="12"/>
        <rFont val="Times New Roman"/>
        <family val="1"/>
      </rPr>
      <t>(1)</t>
    </r>
  </si>
  <si>
    <t>Biểu số 104/CK TC-NSNN</t>
  </si>
  <si>
    <t>Biểu số 105/CK TC-NSNN</t>
  </si>
  <si>
    <t>So sánh %</t>
  </si>
  <si>
    <t>Chi cho công tác dân quân tự vệ, trật tự an toàn xã hội</t>
  </si>
  <si>
    <t>(Dự toán đã Hội đồng nhân dân quyết định)</t>
  </si>
  <si>
    <t>Biểu số 108/CK TC-NSNN</t>
  </si>
  <si>
    <t>Biểu số 109/CK TC-NSNN</t>
  </si>
  <si>
    <t xml:space="preserve"> ỦY BAN NHÂN DÂN</t>
  </si>
  <si>
    <t>Biểu số 110/CK TC-NSNN</t>
  </si>
  <si>
    <t>XÃ THUẬN LỘC</t>
  </si>
  <si>
    <t>TT</t>
  </si>
  <si>
    <t xml:space="preserve">Néi dung </t>
  </si>
  <si>
    <t>% so s¸nh 
DT/UTH</t>
  </si>
  <si>
    <t>Thu NSNN</t>
  </si>
  <si>
    <t>Thu NS x·</t>
  </si>
  <si>
    <t xml:space="preserve">Tæng thu NS </t>
  </si>
  <si>
    <t>C¸c kho¶n thu 100%</t>
  </si>
  <si>
    <t>PhÝ lÖ phÝ</t>
  </si>
  <si>
    <t>Thu tõ quü ®Êt c«ng Ých vµ thu hoa lîi c«ng s¶n</t>
  </si>
  <si>
    <t>Thu tõ ho¹t ®éng kinh tÕ vµ sù 
nghiÖp</t>
  </si>
  <si>
    <t>Thu kh¸c</t>
  </si>
  <si>
    <t>Thu hç trî tõ Thu håi ®Êt</t>
  </si>
  <si>
    <t>Thu ph¹t hµnh chÝnh</t>
  </si>
  <si>
    <t>Thu ph¹t An toµn giao th«ng</t>
  </si>
  <si>
    <t>C¸c kho¶n ph©n chia theo tû lÖ %</t>
  </si>
  <si>
    <t>C¸c kho¶n ph©n chia</t>
  </si>
  <si>
    <t>ThuÕ SD ®Êt phi n«ng nghiÖp</t>
  </si>
  <si>
    <t>LÖ phÝ m«n bµi tõ c¸ nh©n, hé kinh doanh</t>
  </si>
  <si>
    <t>LÖ phÝ tr­íc b¹</t>
  </si>
  <si>
    <t>C¸c kho¶n thu ph©n chia kh¸c do 
tØnh quy ®Þnh</t>
  </si>
  <si>
    <t>ThuÕ VAT - TNDN</t>
  </si>
  <si>
    <t>ThuÕ thu nhËp c¸ nh©n</t>
  </si>
  <si>
    <t xml:space="preserve">ThuÕ tiªu thô ®Æc biÖt </t>
  </si>
  <si>
    <t xml:space="preserve">ViÖn trî trùc tiÕp kh«ng hoµn l¹i trùc tiÕp cho x· </t>
  </si>
  <si>
    <t xml:space="preserve">Thu chuyÓn nguån </t>
  </si>
  <si>
    <t>Thu kÕt d­ ng©n s¸ch n¨m tr­íc</t>
  </si>
  <si>
    <t xml:space="preserve">Thu bæ sung tõ ng©n s¸ch cÊp trªn </t>
  </si>
  <si>
    <t>Thu bæ sung c©n ®èi  NS</t>
  </si>
  <si>
    <t xml:space="preserve">Bæ sung cã môc tiªu </t>
  </si>
  <si>
    <t xml:space="preserve">CÊp quyÒn SD ®Êt </t>
  </si>
  <si>
    <t>DỰ TOÁN NĂM 2020</t>
  </si>
  <si>
    <t>Mẫu biểu số 106/CKTC-NSNN</t>
  </si>
  <si>
    <t>(Quyết toán đã được Hội đồng nhân dân phê chuẩn)</t>
  </si>
  <si>
    <t>Tên công trình</t>
  </si>
  <si>
    <t>Thời gian 
KC-HT</t>
  </si>
  <si>
    <t>Tổng dự toán được duyệt
 hiện năm 2018</t>
  </si>
  <si>
    <t>Tổng số</t>
  </si>
  <si>
    <t>Trong đó nguồn đóng góp của nhân dân</t>
  </si>
  <si>
    <t>Trong đó thanh toán khối lượng năm trước</t>
  </si>
  <si>
    <t>Chia theo nguồn vốn</t>
  </si>
  <si>
    <t>Nguồn cân đối ngân sách</t>
  </si>
  <si>
    <t>Nguồn ND đóng góp</t>
  </si>
  <si>
    <t xml:space="preserve">Tổng số </t>
  </si>
  <si>
    <t>CÂN ĐỐI NGÂN SÁCH XÃ NĂM 2021</t>
  </si>
  <si>
    <t>DỰ TOÁN THU NGÂN SÁCH XÃ NĂM 2021</t>
  </si>
  <si>
    <t>¦íc thùc hiÖn 2020</t>
  </si>
  <si>
    <t>Dù to¸n 2021</t>
  </si>
  <si>
    <t>TiÒn thuª ®Êt</t>
  </si>
  <si>
    <t>§Êt ®­îc nhµ n­íc cÊp quyÒn sö dông ®Êt</t>
  </si>
  <si>
    <t>Đơn vị: đồng</t>
  </si>
  <si>
    <t>DỰ TOÁN CHI NGÂN SÁCH XÃ NĂM 2021</t>
  </si>
  <si>
    <t>ƯỚC THỰC HIỆN NĂM 2020</t>
  </si>
  <si>
    <t>DỰ TOÁN NĂM 2021</t>
  </si>
  <si>
    <t>Chi chuyển nguồn sang ngân sách năm sau</t>
  </si>
  <si>
    <t>Chỉnh trang đô thị năm 2020</t>
  </si>
  <si>
    <t>Đường giao thông nông Thôn, mương thoát nước và hệ thông điện thôn Thuận Giang</t>
  </si>
  <si>
    <t>Chỉnh trang đô thị năm 2021 (công trình đường bê tông và rải thảm nhựa), mương thoát nước</t>
  </si>
  <si>
    <t>DỰ TOÁN CHI ĐẦU TƯ PHÁT TRIỂN NĂM 2021</t>
  </si>
  <si>
    <t>Giá trị thực hiện từ 01/01/2021 đến 31/12/2021</t>
  </si>
  <si>
    <t>Dự toán năm 2021</t>
  </si>
  <si>
    <t xml:space="preserve">                                                                       Đơn vị tính: đồng</t>
  </si>
  <si>
    <t>Đơn vị: 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</si>
</sst>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"/>
    <numFmt numFmtId="165" formatCode="#"/>
    <numFmt numFmtId="166" formatCode="#.##"/>
    <numFmt numFmtId="167" formatCode="#.#"/>
    <numFmt numFmtId="168" formatCode="_(* #,##0.0_);_(* \(#,##0.0\);_(* &quot;-&quot;??_);_(@_)"/>
    <numFmt numFmtId="169" formatCode="0.0"/>
  </numFmts>
  <fonts count="3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name val="Arial"/>
      <family val="2"/>
    </font>
    <font>
      <vertAlign val="superscript"/>
      <sz val="12"/>
      <name val="Times New Roman"/>
      <family val="1"/>
    </font>
    <font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.VnTime"/>
      <family val="2"/>
    </font>
    <font>
      <b/>
      <sz val="12"/>
      <name val=".VnTime"/>
      <family val="2"/>
    </font>
    <font>
      <b/>
      <sz val="12"/>
      <name val=".VnTimeH"/>
      <family val="2"/>
    </font>
    <font>
      <sz val="12"/>
      <name val=".VnTime"/>
      <family val="2"/>
    </font>
    <font>
      <sz val="11"/>
      <name val=".VnTime"/>
      <family val="2"/>
    </font>
    <font>
      <b/>
      <i/>
      <sz val="12"/>
      <name val=".VnTime"/>
      <family val="2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2"/>
      <name val=".VnTime"/>
      <family val="2"/>
    </font>
    <font>
      <b/>
      <sz val="11"/>
      <name val=".VnTimeH"/>
      <family val="2"/>
    </font>
    <font>
      <b/>
      <sz val="14"/>
      <name val=".VnTime"/>
      <family val="2"/>
    </font>
    <font>
      <sz val="11"/>
      <name val="Times New Roman"/>
      <family val="1"/>
    </font>
    <font>
      <sz val="10"/>
      <color theme="1"/>
      <name val="Times New Roman"/>
      <family val="1"/>
    </font>
    <font>
      <b/>
      <u/>
      <sz val="11"/>
      <name val="Times New Roman"/>
      <family val="1"/>
    </font>
    <font>
      <sz val="12"/>
      <color theme="1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2"/>
      <color theme="1"/>
      <name val="Arial"/>
      <family val="2"/>
      <scheme val="minor"/>
    </font>
    <font>
      <sz val="12"/>
      <color rgb="FF333333"/>
      <name val="Times New Roman"/>
      <family val="1"/>
      <charset val="163"/>
      <scheme val="major"/>
    </font>
    <font>
      <u/>
      <sz val="12"/>
      <name val="Times New Roman"/>
      <family val="1"/>
    </font>
    <font>
      <u/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6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11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4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3" fontId="16" fillId="0" borderId="2" xfId="0" applyNumberFormat="1" applyFont="1" applyBorder="1"/>
    <xf numFmtId="3" fontId="16" fillId="0" borderId="2" xfId="0" applyNumberFormat="1" applyFont="1" applyBorder="1" applyAlignment="1">
      <alignment horizontal="center"/>
    </xf>
    <xf numFmtId="165" fontId="16" fillId="0" borderId="2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3" xfId="0" applyFont="1" applyBorder="1"/>
    <xf numFmtId="3" fontId="16" fillId="0" borderId="3" xfId="0" applyNumberFormat="1" applyFont="1" applyBorder="1"/>
    <xf numFmtId="0" fontId="18" fillId="0" borderId="3" xfId="0" applyFont="1" applyBorder="1" applyAlignment="1">
      <alignment horizontal="center"/>
    </xf>
    <xf numFmtId="0" fontId="18" fillId="0" borderId="3" xfId="0" applyFont="1" applyBorder="1"/>
    <xf numFmtId="3" fontId="18" fillId="2" borderId="3" xfId="0" applyNumberFormat="1" applyFont="1" applyFill="1" applyBorder="1"/>
    <xf numFmtId="3" fontId="18" fillId="0" borderId="3" xfId="0" applyNumberFormat="1" applyFont="1" applyBorder="1"/>
    <xf numFmtId="0" fontId="18" fillId="0" borderId="3" xfId="0" applyFont="1" applyBorder="1" applyAlignment="1">
      <alignment wrapText="1"/>
    </xf>
    <xf numFmtId="0" fontId="18" fillId="0" borderId="3" xfId="0" applyFont="1" applyBorder="1" applyAlignment="1"/>
    <xf numFmtId="0" fontId="20" fillId="0" borderId="3" xfId="0" applyFont="1" applyBorder="1" applyAlignment="1">
      <alignment horizontal="center"/>
    </xf>
    <xf numFmtId="0" fontId="20" fillId="0" borderId="3" xfId="0" applyFont="1" applyBorder="1"/>
    <xf numFmtId="3" fontId="20" fillId="0" borderId="3" xfId="0" applyNumberFormat="1" applyFont="1" applyBorder="1"/>
    <xf numFmtId="0" fontId="20" fillId="0" borderId="3" xfId="0" applyFont="1" applyBorder="1" applyAlignment="1">
      <alignment wrapText="1"/>
    </xf>
    <xf numFmtId="3" fontId="20" fillId="0" borderId="3" xfId="0" applyNumberFormat="1" applyFont="1" applyBorder="1" applyAlignment="1">
      <alignment vertical="center"/>
    </xf>
    <xf numFmtId="3" fontId="20" fillId="0" borderId="3" xfId="0" applyNumberFormat="1" applyFont="1" applyBorder="1" applyAlignment="1">
      <alignment horizontal="center"/>
    </xf>
    <xf numFmtId="165" fontId="20" fillId="0" borderId="3" xfId="0" applyNumberFormat="1" applyFont="1" applyBorder="1" applyAlignment="1">
      <alignment horizontal="center"/>
    </xf>
    <xf numFmtId="0" fontId="18" fillId="0" borderId="3" xfId="0" applyFont="1" applyFill="1" applyBorder="1"/>
    <xf numFmtId="0" fontId="16" fillId="0" borderId="3" xfId="0" applyFont="1" applyBorder="1" applyAlignment="1">
      <alignment wrapText="1"/>
    </xf>
    <xf numFmtId="3" fontId="16" fillId="2" borderId="3" xfId="0" applyNumberFormat="1" applyFont="1" applyFill="1" applyBorder="1" applyAlignment="1">
      <alignment vertical="center" wrapText="1"/>
    </xf>
    <xf numFmtId="3" fontId="16" fillId="0" borderId="3" xfId="0" applyNumberFormat="1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left"/>
    </xf>
    <xf numFmtId="3" fontId="18" fillId="2" borderId="3" xfId="0" applyNumberFormat="1" applyFont="1" applyFill="1" applyBorder="1" applyAlignment="1">
      <alignment vertical="center" wrapText="1"/>
    </xf>
    <xf numFmtId="3" fontId="18" fillId="0" borderId="3" xfId="0" applyNumberFormat="1" applyFont="1" applyBorder="1" applyAlignment="1">
      <alignment vertical="center" wrapText="1"/>
    </xf>
    <xf numFmtId="3" fontId="21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center"/>
    </xf>
    <xf numFmtId="49" fontId="15" fillId="0" borderId="0" xfId="0" applyNumberFormat="1" applyFont="1" applyBorder="1" applyAlignment="1">
      <alignment horizontal="left"/>
    </xf>
    <xf numFmtId="49" fontId="15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/>
    <xf numFmtId="3" fontId="28" fillId="0" borderId="0" xfId="0" applyNumberFormat="1" applyFont="1" applyFill="1"/>
    <xf numFmtId="3" fontId="28" fillId="0" borderId="0" xfId="0" applyNumberFormat="1" applyFont="1" applyFill="1" applyAlignment="1">
      <alignment horizontal="center"/>
    </xf>
    <xf numFmtId="3" fontId="24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9" fillId="0" borderId="0" xfId="0" applyFont="1"/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3" fontId="20" fillId="0" borderId="3" xfId="0" applyNumberFormat="1" applyFont="1" applyBorder="1" applyAlignment="1">
      <alignment horizontal="center" vertical="center" wrapText="1"/>
    </xf>
    <xf numFmtId="165" fontId="20" fillId="0" borderId="3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/>
    </xf>
    <xf numFmtId="3" fontId="25" fillId="2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165" fontId="16" fillId="0" borderId="3" xfId="0" applyNumberFormat="1" applyFont="1" applyBorder="1" applyAlignment="1">
      <alignment horizontal="center"/>
    </xf>
    <xf numFmtId="3" fontId="18" fillId="0" borderId="3" xfId="0" applyNumberFormat="1" applyFont="1" applyBorder="1" applyAlignment="1">
      <alignment horizontal="center"/>
    </xf>
    <xf numFmtId="165" fontId="18" fillId="0" borderId="3" xfId="0" applyNumberFormat="1" applyFont="1" applyBorder="1" applyAlignment="1">
      <alignment horizontal="center"/>
    </xf>
    <xf numFmtId="166" fontId="16" fillId="0" borderId="3" xfId="0" applyNumberFormat="1" applyFont="1" applyBorder="1" applyAlignment="1">
      <alignment horizontal="center"/>
    </xf>
    <xf numFmtId="166" fontId="18" fillId="0" borderId="3" xfId="0" applyNumberFormat="1" applyFont="1" applyBorder="1" applyAlignment="1">
      <alignment horizontal="center"/>
    </xf>
    <xf numFmtId="167" fontId="16" fillId="0" borderId="3" xfId="0" applyNumberFormat="1" applyFont="1" applyBorder="1" applyAlignment="1">
      <alignment horizontal="center"/>
    </xf>
    <xf numFmtId="167" fontId="18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left" vertical="center" wrapText="1"/>
    </xf>
    <xf numFmtId="168" fontId="18" fillId="0" borderId="3" xfId="1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49" fontId="16" fillId="0" borderId="4" xfId="0" applyNumberFormat="1" applyFont="1" applyBorder="1" applyAlignment="1">
      <alignment horizontal="left"/>
    </xf>
    <xf numFmtId="3" fontId="20" fillId="2" borderId="4" xfId="0" applyNumberFormat="1" applyFont="1" applyFill="1" applyBorder="1"/>
    <xf numFmtId="3" fontId="20" fillId="0" borderId="4" xfId="0" applyNumberFormat="1" applyFont="1" applyBorder="1"/>
    <xf numFmtId="3" fontId="18" fillId="0" borderId="4" xfId="0" applyNumberFormat="1" applyFont="1" applyBorder="1" applyAlignment="1">
      <alignment horizontal="center"/>
    </xf>
    <xf numFmtId="169" fontId="18" fillId="0" borderId="4" xfId="0" applyNumberFormat="1" applyFont="1" applyBorder="1" applyAlignment="1">
      <alignment horizontal="center"/>
    </xf>
    <xf numFmtId="0" fontId="31" fillId="0" borderId="1" xfId="0" applyFont="1" applyBorder="1"/>
    <xf numFmtId="0" fontId="31" fillId="0" borderId="0" xfId="0" applyFont="1"/>
    <xf numFmtId="0" fontId="32" fillId="4" borderId="1" xfId="0" applyFont="1" applyFill="1" applyBorder="1" applyAlignment="1" applyProtection="1">
      <alignment vertical="center" wrapText="1" shrinkToFit="1"/>
      <protection locked="0"/>
    </xf>
    <xf numFmtId="0" fontId="31" fillId="0" borderId="1" xfId="0" applyFont="1" applyBorder="1" applyAlignment="1">
      <alignment horizontal="center"/>
    </xf>
    <xf numFmtId="3" fontId="32" fillId="4" borderId="1" xfId="0" applyNumberFormat="1" applyFont="1" applyFill="1" applyBorder="1" applyAlignment="1" applyProtection="1">
      <alignment vertical="center" wrapText="1" shrinkToFit="1"/>
      <protection locked="0"/>
    </xf>
    <xf numFmtId="0" fontId="33" fillId="0" borderId="0" xfId="0" applyFont="1"/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34" fillId="5" borderId="1" xfId="0" applyNumberFormat="1" applyFont="1" applyFill="1" applyBorder="1" applyAlignment="1">
      <alignment vertical="center" wrapText="1"/>
    </xf>
    <xf numFmtId="3" fontId="6" fillId="0" borderId="1" xfId="0" quotePrefix="1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/>
    <xf numFmtId="3" fontId="35" fillId="0" borderId="1" xfId="0" applyNumberFormat="1" applyFont="1" applyFill="1" applyBorder="1" applyAlignment="1">
      <alignment horizontal="right" vertical="center" wrapText="1"/>
    </xf>
    <xf numFmtId="0" fontId="36" fillId="0" borderId="0" xfId="0" applyFont="1"/>
    <xf numFmtId="3" fontId="6" fillId="0" borderId="1" xfId="0" applyNumberFormat="1" applyFont="1" applyFill="1" applyBorder="1" applyAlignment="1">
      <alignment horizontal="right" vertical="center" wrapText="1"/>
    </xf>
    <xf numFmtId="3" fontId="34" fillId="5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25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3" fontId="22" fillId="0" borderId="8" xfId="0" applyNumberFormat="1" applyFont="1" applyFill="1" applyBorder="1" applyAlignment="1">
      <alignment horizontal="left" indent="7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horizontal="center"/>
    </xf>
    <xf numFmtId="3" fontId="21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30" fillId="0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8" fillId="0" borderId="4" xfId="0" applyFont="1" applyBorder="1"/>
    <xf numFmtId="3" fontId="18" fillId="2" borderId="4" xfId="0" applyNumberFormat="1" applyFont="1" applyFill="1" applyBorder="1" applyAlignment="1">
      <alignment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8" sqref="D8:D10"/>
    </sheetView>
  </sheetViews>
  <sheetFormatPr defaultColWidth="9.125" defaultRowHeight="15.75" x14ac:dyDescent="0.25"/>
  <cols>
    <col min="1" max="1" width="41.25" style="2" customWidth="1"/>
    <col min="2" max="2" width="25" style="2" customWidth="1"/>
    <col min="3" max="3" width="34.125" style="2" customWidth="1"/>
    <col min="4" max="4" width="30.125" style="2" customWidth="1"/>
    <col min="5" max="16384" width="9.125" style="2"/>
  </cols>
  <sheetData>
    <row r="1" spans="1:4" x14ac:dyDescent="0.25">
      <c r="A1" s="1" t="s">
        <v>8</v>
      </c>
      <c r="D1" s="7" t="s">
        <v>44</v>
      </c>
    </row>
    <row r="2" spans="1:4" x14ac:dyDescent="0.25">
      <c r="A2" s="20" t="s">
        <v>61</v>
      </c>
    </row>
    <row r="3" spans="1:4" x14ac:dyDescent="0.25">
      <c r="A3" s="112" t="s">
        <v>105</v>
      </c>
      <c r="B3" s="112"/>
      <c r="C3" s="112"/>
      <c r="D3" s="112"/>
    </row>
    <row r="4" spans="1:4" x14ac:dyDescent="0.25">
      <c r="A4" s="113" t="s">
        <v>45</v>
      </c>
      <c r="B4" s="113"/>
      <c r="C4" s="113"/>
      <c r="D4" s="113"/>
    </row>
    <row r="5" spans="1:4" x14ac:dyDescent="0.25">
      <c r="A5" s="114" t="s">
        <v>0</v>
      </c>
      <c r="B5" s="114"/>
      <c r="C5" s="114"/>
      <c r="D5" s="114"/>
    </row>
    <row r="6" spans="1:4" ht="25.5" customHeight="1" x14ac:dyDescent="0.25">
      <c r="A6" s="6" t="s">
        <v>2</v>
      </c>
      <c r="B6" s="6" t="s">
        <v>40</v>
      </c>
      <c r="C6" s="6" t="s">
        <v>46</v>
      </c>
      <c r="D6" s="6" t="s">
        <v>40</v>
      </c>
    </row>
    <row r="7" spans="1:4" ht="25.5" customHeight="1" x14ac:dyDescent="0.25">
      <c r="A7" s="6" t="s">
        <v>47</v>
      </c>
      <c r="B7" s="8">
        <f>B8+B9+B10+B13</f>
        <v>22114103063</v>
      </c>
      <c r="C7" s="6" t="s">
        <v>7</v>
      </c>
      <c r="D7" s="4">
        <f>D8+D9+D10</f>
        <v>22114103063</v>
      </c>
    </row>
    <row r="8" spans="1:4" ht="25.5" customHeight="1" x14ac:dyDescent="0.25">
      <c r="A8" s="3" t="s">
        <v>39</v>
      </c>
      <c r="B8" s="5">
        <f>50000000+3854856063</f>
        <v>3904856063</v>
      </c>
      <c r="C8" s="3" t="s">
        <v>37</v>
      </c>
      <c r="D8" s="5">
        <v>16684053000</v>
      </c>
    </row>
    <row r="9" spans="1:4" ht="25.5" customHeight="1" x14ac:dyDescent="0.25">
      <c r="A9" s="3" t="s">
        <v>51</v>
      </c>
      <c r="B9" s="5">
        <v>5096000000</v>
      </c>
      <c r="C9" s="3" t="s">
        <v>38</v>
      </c>
      <c r="D9" s="5">
        <f>5430050063-84656000</f>
        <v>5345394063</v>
      </c>
    </row>
    <row r="10" spans="1:4" ht="25.5" customHeight="1" x14ac:dyDescent="0.25">
      <c r="A10" s="3" t="s">
        <v>36</v>
      </c>
      <c r="B10" s="5">
        <f>B11+B12</f>
        <v>9513247000</v>
      </c>
      <c r="C10" s="3" t="s">
        <v>48</v>
      </c>
      <c r="D10" s="5">
        <v>84656000</v>
      </c>
    </row>
    <row r="11" spans="1:4" ht="25.5" customHeight="1" x14ac:dyDescent="0.25">
      <c r="A11" s="3" t="s">
        <v>49</v>
      </c>
      <c r="B11" s="5">
        <v>4513247000</v>
      </c>
      <c r="C11" s="3"/>
      <c r="D11" s="5"/>
    </row>
    <row r="12" spans="1:4" ht="25.5" customHeight="1" x14ac:dyDescent="0.25">
      <c r="A12" s="3" t="s">
        <v>35</v>
      </c>
      <c r="B12" s="5">
        <v>5000000000</v>
      </c>
      <c r="C12" s="3"/>
      <c r="D12" s="5"/>
    </row>
    <row r="13" spans="1:4" ht="25.5" customHeight="1" x14ac:dyDescent="0.25">
      <c r="A13" s="3" t="s">
        <v>50</v>
      </c>
      <c r="B13" s="5">
        <v>3600000000</v>
      </c>
      <c r="C13" s="3"/>
      <c r="D13" s="5"/>
    </row>
  </sheetData>
  <mergeCells count="3">
    <mergeCell ref="A3:D3"/>
    <mergeCell ref="A4:D4"/>
    <mergeCell ref="A5:D5"/>
  </mergeCells>
  <pageMargins left="0.7" right="0.69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4" workbookViewId="0">
      <selection activeCell="E35" sqref="E35:F36"/>
    </sheetView>
  </sheetViews>
  <sheetFormatPr defaultColWidth="9.125" defaultRowHeight="15.75" x14ac:dyDescent="0.25"/>
  <cols>
    <col min="1" max="1" width="5.875" style="2" customWidth="1"/>
    <col min="2" max="2" width="44.875" style="2" customWidth="1"/>
    <col min="3" max="4" width="15.375" style="2" customWidth="1"/>
    <col min="5" max="6" width="15.375" style="16" customWidth="1"/>
    <col min="7" max="8" width="15.375" style="2" customWidth="1"/>
    <col min="9" max="16384" width="9.125" style="2"/>
  </cols>
  <sheetData>
    <row r="1" spans="1:8" x14ac:dyDescent="0.25">
      <c r="A1" s="118" t="s">
        <v>59</v>
      </c>
      <c r="B1" s="118"/>
      <c r="G1" s="117" t="s">
        <v>52</v>
      </c>
      <c r="H1" s="117"/>
    </row>
    <row r="2" spans="1:8" x14ac:dyDescent="0.25">
      <c r="A2" s="119" t="s">
        <v>61</v>
      </c>
      <c r="B2" s="119"/>
    </row>
    <row r="3" spans="1:8" x14ac:dyDescent="0.25">
      <c r="A3" s="112" t="s">
        <v>106</v>
      </c>
      <c r="B3" s="112"/>
      <c r="C3" s="112"/>
      <c r="D3" s="112"/>
      <c r="E3" s="112"/>
      <c r="F3" s="112"/>
      <c r="G3" s="112"/>
      <c r="H3" s="112"/>
    </row>
    <row r="4" spans="1:8" x14ac:dyDescent="0.25">
      <c r="A4" s="113" t="s">
        <v>45</v>
      </c>
      <c r="B4" s="113"/>
      <c r="C4" s="113"/>
      <c r="D4" s="113"/>
      <c r="E4" s="113"/>
      <c r="F4" s="113"/>
      <c r="G4" s="113"/>
      <c r="H4" s="113"/>
    </row>
    <row r="5" spans="1:8" x14ac:dyDescent="0.25">
      <c r="H5" s="13" t="s">
        <v>111</v>
      </c>
    </row>
    <row r="6" spans="1:8" ht="6" customHeight="1" x14ac:dyDescent="0.25"/>
    <row r="7" spans="1:8" x14ac:dyDescent="0.25">
      <c r="A7" s="115" t="s">
        <v>62</v>
      </c>
      <c r="B7" s="115" t="s">
        <v>63</v>
      </c>
      <c r="C7" s="116" t="s">
        <v>107</v>
      </c>
      <c r="D7" s="116"/>
      <c r="E7" s="116" t="s">
        <v>108</v>
      </c>
      <c r="F7" s="116"/>
      <c r="G7" s="116" t="s">
        <v>64</v>
      </c>
      <c r="H7" s="116"/>
    </row>
    <row r="8" spans="1:8" x14ac:dyDescent="0.25">
      <c r="A8" s="115"/>
      <c r="B8" s="115"/>
      <c r="C8" s="75" t="s">
        <v>65</v>
      </c>
      <c r="D8" s="75" t="s">
        <v>66</v>
      </c>
      <c r="E8" s="76" t="s">
        <v>65</v>
      </c>
      <c r="F8" s="75" t="s">
        <v>66</v>
      </c>
      <c r="G8" s="75" t="s">
        <v>65</v>
      </c>
      <c r="H8" s="75" t="s">
        <v>66</v>
      </c>
    </row>
    <row r="9" spans="1:8" x14ac:dyDescent="0.25">
      <c r="A9" s="77" t="s">
        <v>3</v>
      </c>
      <c r="B9" s="77" t="s">
        <v>4</v>
      </c>
      <c r="C9" s="78">
        <v>1</v>
      </c>
      <c r="D9" s="78">
        <v>2</v>
      </c>
      <c r="E9" s="79">
        <v>3</v>
      </c>
      <c r="F9" s="78">
        <v>4</v>
      </c>
      <c r="G9" s="78" t="s">
        <v>11</v>
      </c>
      <c r="H9" s="80" t="s">
        <v>12</v>
      </c>
    </row>
    <row r="10" spans="1:8" ht="17.25" x14ac:dyDescent="0.3">
      <c r="A10" s="23"/>
      <c r="B10" s="24" t="s">
        <v>67</v>
      </c>
      <c r="C10" s="25">
        <f>C11+C19+C32+C34+C33</f>
        <v>25240219729</v>
      </c>
      <c r="D10" s="25">
        <f t="shared" ref="D10:F10" si="0">D11+D19+D32+D34+D33</f>
        <v>19229751063</v>
      </c>
      <c r="E10" s="25">
        <f t="shared" si="0"/>
        <v>27341103063</v>
      </c>
      <c r="F10" s="25">
        <f t="shared" si="0"/>
        <v>22114103063</v>
      </c>
      <c r="G10" s="26">
        <f>E10/C10%</f>
        <v>108.32355405997583</v>
      </c>
      <c r="H10" s="27">
        <f>F10/D10%</f>
        <v>114.99942454039245</v>
      </c>
    </row>
    <row r="11" spans="1:8" x14ac:dyDescent="0.25">
      <c r="A11" s="28" t="s">
        <v>5</v>
      </c>
      <c r="B11" s="29" t="s">
        <v>68</v>
      </c>
      <c r="C11" s="30">
        <f>C12+C15+C16+C17+C18</f>
        <v>127979000</v>
      </c>
      <c r="D11" s="30">
        <f>D12+D15+D17+D18</f>
        <v>127979000</v>
      </c>
      <c r="E11" s="30">
        <f>E12+E15+E17+E18</f>
        <v>180000000</v>
      </c>
      <c r="F11" s="30">
        <f>F12+F15+F17+F18</f>
        <v>50000000</v>
      </c>
      <c r="G11" s="81">
        <f t="shared" ref="G11:H36" si="1">E11/C11%</f>
        <v>140.64807507481697</v>
      </c>
      <c r="H11" s="82">
        <f t="shared" si="1"/>
        <v>39.06890974300471</v>
      </c>
    </row>
    <row r="12" spans="1:8" x14ac:dyDescent="0.25">
      <c r="A12" s="31">
        <v>1</v>
      </c>
      <c r="B12" s="32" t="s">
        <v>69</v>
      </c>
      <c r="C12" s="33">
        <f>D12</f>
        <v>20786000</v>
      </c>
      <c r="D12" s="34">
        <v>20786000</v>
      </c>
      <c r="E12" s="33">
        <v>15000000</v>
      </c>
      <c r="F12" s="34">
        <v>15000000</v>
      </c>
      <c r="G12" s="83">
        <f t="shared" si="1"/>
        <v>72.163956509188878</v>
      </c>
      <c r="H12" s="84">
        <f t="shared" si="1"/>
        <v>72.163956509188878</v>
      </c>
    </row>
    <row r="13" spans="1:8" x14ac:dyDescent="0.25">
      <c r="A13" s="31">
        <v>2</v>
      </c>
      <c r="B13" s="35" t="s">
        <v>70</v>
      </c>
      <c r="C13" s="33"/>
      <c r="D13" s="34"/>
      <c r="E13" s="33"/>
      <c r="F13" s="34"/>
      <c r="G13" s="81"/>
      <c r="H13" s="85"/>
    </row>
    <row r="14" spans="1:8" ht="30.75" x14ac:dyDescent="0.25">
      <c r="A14" s="31">
        <v>3</v>
      </c>
      <c r="B14" s="35" t="s">
        <v>71</v>
      </c>
      <c r="C14" s="33"/>
      <c r="D14" s="34"/>
      <c r="E14" s="33"/>
      <c r="F14" s="34"/>
      <c r="G14" s="81"/>
      <c r="H14" s="85"/>
    </row>
    <row r="15" spans="1:8" x14ac:dyDescent="0.25">
      <c r="A15" s="31">
        <v>8</v>
      </c>
      <c r="B15" s="36" t="s">
        <v>72</v>
      </c>
      <c r="C15" s="33">
        <f>112193000-20000000</f>
        <v>92193000</v>
      </c>
      <c r="D15" s="34">
        <f>C15</f>
        <v>92193000</v>
      </c>
      <c r="E15" s="33">
        <v>150000000</v>
      </c>
      <c r="F15" s="34">
        <v>20000000</v>
      </c>
      <c r="G15" s="83">
        <f t="shared" si="1"/>
        <v>162.70215743060754</v>
      </c>
      <c r="H15" s="84">
        <f t="shared" si="1"/>
        <v>21.693620990747672</v>
      </c>
    </row>
    <row r="16" spans="1:8" x14ac:dyDescent="0.25">
      <c r="A16" s="31">
        <v>9</v>
      </c>
      <c r="B16" s="36" t="s">
        <v>73</v>
      </c>
      <c r="C16" s="33"/>
      <c r="D16" s="34"/>
      <c r="E16" s="33"/>
      <c r="F16" s="34"/>
      <c r="G16" s="83"/>
      <c r="H16" s="84"/>
    </row>
    <row r="17" spans="1:8" x14ac:dyDescent="0.25">
      <c r="A17" s="31">
        <v>10</v>
      </c>
      <c r="B17" s="36" t="s">
        <v>74</v>
      </c>
      <c r="C17" s="33">
        <v>15000000</v>
      </c>
      <c r="D17" s="34">
        <v>15000000</v>
      </c>
      <c r="E17" s="33">
        <f>F17</f>
        <v>15000000</v>
      </c>
      <c r="F17" s="34">
        <v>15000000</v>
      </c>
      <c r="G17" s="83">
        <f t="shared" si="1"/>
        <v>100</v>
      </c>
      <c r="H17" s="86">
        <f t="shared" si="1"/>
        <v>100</v>
      </c>
    </row>
    <row r="18" spans="1:8" x14ac:dyDescent="0.25">
      <c r="A18" s="31">
        <v>11</v>
      </c>
      <c r="B18" s="36" t="s">
        <v>75</v>
      </c>
      <c r="C18" s="33"/>
      <c r="D18" s="34"/>
      <c r="E18" s="33"/>
      <c r="F18" s="34"/>
      <c r="G18" s="83"/>
      <c r="H18" s="86"/>
    </row>
    <row r="19" spans="1:8" x14ac:dyDescent="0.25">
      <c r="A19" s="28" t="s">
        <v>6</v>
      </c>
      <c r="B19" s="29" t="s">
        <v>76</v>
      </c>
      <c r="C19" s="30">
        <f>C20+C24</f>
        <v>12168255666</v>
      </c>
      <c r="D19" s="30">
        <f>D20+D24</f>
        <v>6157787000</v>
      </c>
      <c r="E19" s="30">
        <f>E20+E24</f>
        <v>10193000000</v>
      </c>
      <c r="F19" s="30">
        <f>F20+F24</f>
        <v>5096000000</v>
      </c>
      <c r="G19" s="81">
        <f t="shared" si="1"/>
        <v>83.767141978129445</v>
      </c>
      <c r="H19" s="87">
        <f t="shared" si="1"/>
        <v>82.757003449453507</v>
      </c>
    </row>
    <row r="20" spans="1:8" x14ac:dyDescent="0.25">
      <c r="A20" s="37">
        <v>1</v>
      </c>
      <c r="B20" s="38" t="s">
        <v>77</v>
      </c>
      <c r="C20" s="39">
        <f>C21+C22+C23</f>
        <v>204152000</v>
      </c>
      <c r="D20" s="39">
        <f>D21+D22+D23</f>
        <v>203072000</v>
      </c>
      <c r="E20" s="39">
        <f>E21+E22+E23</f>
        <v>73000000</v>
      </c>
      <c r="F20" s="39">
        <f>F21+F22+F23</f>
        <v>71000000</v>
      </c>
      <c r="G20" s="42">
        <f t="shared" si="1"/>
        <v>35.757670755123634</v>
      </c>
      <c r="H20" s="43">
        <f t="shared" si="1"/>
        <v>34.962968799243619</v>
      </c>
    </row>
    <row r="21" spans="1:8" x14ac:dyDescent="0.25">
      <c r="A21" s="37"/>
      <c r="B21" s="32" t="s">
        <v>78</v>
      </c>
      <c r="C21" s="33">
        <f>D21</f>
        <v>26297000</v>
      </c>
      <c r="D21" s="34">
        <v>26297000</v>
      </c>
      <c r="E21" s="33">
        <v>20000000</v>
      </c>
      <c r="F21" s="34">
        <v>20000000</v>
      </c>
      <c r="G21" s="83">
        <f t="shared" si="1"/>
        <v>76.054302772179341</v>
      </c>
      <c r="H21" s="88">
        <f t="shared" si="1"/>
        <v>76.054302772179341</v>
      </c>
    </row>
    <row r="22" spans="1:8" x14ac:dyDescent="0.25">
      <c r="A22" s="31"/>
      <c r="B22" s="35" t="s">
        <v>79</v>
      </c>
      <c r="C22" s="33">
        <v>1800000</v>
      </c>
      <c r="D22" s="34">
        <v>720000</v>
      </c>
      <c r="E22" s="33">
        <v>3000000</v>
      </c>
      <c r="F22" s="34">
        <v>1000000</v>
      </c>
      <c r="G22" s="83">
        <f t="shared" si="1"/>
        <v>166.66666666666666</v>
      </c>
      <c r="H22" s="86">
        <f t="shared" si="1"/>
        <v>138.88888888888889</v>
      </c>
    </row>
    <row r="23" spans="1:8" x14ac:dyDescent="0.25">
      <c r="A23" s="31"/>
      <c r="B23" s="35" t="s">
        <v>80</v>
      </c>
      <c r="C23" s="33">
        <f>D23</f>
        <v>176055000</v>
      </c>
      <c r="D23" s="34">
        <v>176055000</v>
      </c>
      <c r="E23" s="33">
        <f>F23</f>
        <v>50000000</v>
      </c>
      <c r="F23" s="34">
        <v>50000000</v>
      </c>
      <c r="G23" s="83">
        <f t="shared" si="1"/>
        <v>28.400215841640396</v>
      </c>
      <c r="H23" s="86">
        <f t="shared" si="1"/>
        <v>28.400215841640396</v>
      </c>
    </row>
    <row r="24" spans="1:8" ht="30.75" x14ac:dyDescent="0.25">
      <c r="A24" s="37">
        <v>2</v>
      </c>
      <c r="B24" s="40" t="s">
        <v>81</v>
      </c>
      <c r="C24" s="41">
        <f>SUM(C25:C30)</f>
        <v>11964103666</v>
      </c>
      <c r="D24" s="41">
        <f t="shared" ref="D24:F24" si="2">SUM(D25:D30)</f>
        <v>5954715000</v>
      </c>
      <c r="E24" s="41">
        <f t="shared" si="2"/>
        <v>10120000000</v>
      </c>
      <c r="F24" s="41">
        <f t="shared" si="2"/>
        <v>5025000000</v>
      </c>
      <c r="G24" s="73">
        <f t="shared" si="1"/>
        <v>84.586361690925187</v>
      </c>
      <c r="H24" s="74">
        <f t="shared" si="1"/>
        <v>84.386910204770501</v>
      </c>
    </row>
    <row r="25" spans="1:8" x14ac:dyDescent="0.25">
      <c r="A25" s="31"/>
      <c r="B25" s="32" t="s">
        <v>91</v>
      </c>
      <c r="C25" s="33">
        <v>11400000000</v>
      </c>
      <c r="D25" s="34">
        <v>5700000000</v>
      </c>
      <c r="E25" s="33">
        <v>10000000000</v>
      </c>
      <c r="F25" s="34">
        <v>5000000000</v>
      </c>
      <c r="G25" s="83">
        <f t="shared" si="1"/>
        <v>87.719298245614041</v>
      </c>
      <c r="H25" s="84">
        <f t="shared" si="1"/>
        <v>87.719298245614041</v>
      </c>
    </row>
    <row r="26" spans="1:8" x14ac:dyDescent="0.25">
      <c r="A26" s="31"/>
      <c r="B26" s="89" t="s">
        <v>110</v>
      </c>
      <c r="C26" s="33">
        <v>226110000</v>
      </c>
      <c r="D26" s="34">
        <v>180888000</v>
      </c>
      <c r="E26" s="33"/>
      <c r="F26" s="34"/>
      <c r="G26" s="83"/>
      <c r="H26" s="84"/>
    </row>
    <row r="27" spans="1:8" x14ac:dyDescent="0.25">
      <c r="A27" s="28"/>
      <c r="B27" s="32" t="s">
        <v>82</v>
      </c>
      <c r="C27" s="33">
        <v>202687000</v>
      </c>
      <c r="D27" s="34">
        <v>73827000</v>
      </c>
      <c r="E27" s="33">
        <v>60000000</v>
      </c>
      <c r="F27" s="34">
        <v>25000000</v>
      </c>
      <c r="G27" s="83">
        <f t="shared" si="1"/>
        <v>29.602293190979193</v>
      </c>
      <c r="H27" s="86">
        <f t="shared" si="1"/>
        <v>33.862949869289011</v>
      </c>
    </row>
    <row r="28" spans="1:8" x14ac:dyDescent="0.25">
      <c r="A28" s="37"/>
      <c r="B28" s="44" t="s">
        <v>83</v>
      </c>
      <c r="C28" s="33">
        <v>135306666</v>
      </c>
      <c r="D28" s="34"/>
      <c r="E28" s="33">
        <v>30000000</v>
      </c>
      <c r="F28" s="34"/>
      <c r="G28" s="83">
        <f t="shared" si="1"/>
        <v>22.171856632695391</v>
      </c>
      <c r="H28" s="85"/>
    </row>
    <row r="29" spans="1:8" x14ac:dyDescent="0.25">
      <c r="A29" s="37"/>
      <c r="B29" s="44" t="s">
        <v>109</v>
      </c>
      <c r="C29" s="33"/>
      <c r="D29" s="34"/>
      <c r="E29" s="33">
        <v>30000000</v>
      </c>
      <c r="F29" s="34"/>
      <c r="G29" s="83"/>
      <c r="H29" s="85"/>
    </row>
    <row r="30" spans="1:8" x14ac:dyDescent="0.25">
      <c r="A30" s="28"/>
      <c r="B30" s="44" t="s">
        <v>84</v>
      </c>
      <c r="C30" s="33"/>
      <c r="D30" s="34"/>
      <c r="E30" s="33"/>
      <c r="F30" s="34"/>
      <c r="G30" s="81"/>
      <c r="H30" s="85"/>
    </row>
    <row r="31" spans="1:8" x14ac:dyDescent="0.25">
      <c r="A31" s="28" t="s">
        <v>14</v>
      </c>
      <c r="B31" s="45" t="s">
        <v>85</v>
      </c>
      <c r="C31" s="46"/>
      <c r="D31" s="47"/>
      <c r="E31" s="46"/>
      <c r="F31" s="47"/>
      <c r="G31" s="81"/>
      <c r="H31" s="85"/>
    </row>
    <row r="32" spans="1:8" x14ac:dyDescent="0.25">
      <c r="A32" s="28" t="s">
        <v>15</v>
      </c>
      <c r="B32" s="48" t="s">
        <v>86</v>
      </c>
      <c r="C32" s="46">
        <v>376014000</v>
      </c>
      <c r="D32" s="47">
        <v>376014000</v>
      </c>
      <c r="E32" s="46">
        <v>3600000000</v>
      </c>
      <c r="F32" s="47">
        <v>3600000000</v>
      </c>
      <c r="G32" s="81"/>
      <c r="H32" s="85"/>
    </row>
    <row r="33" spans="1:8" x14ac:dyDescent="0.25">
      <c r="A33" s="28" t="s">
        <v>16</v>
      </c>
      <c r="B33" s="29" t="s">
        <v>87</v>
      </c>
      <c r="C33" s="46">
        <v>72969063</v>
      </c>
      <c r="D33" s="47">
        <v>72969063</v>
      </c>
      <c r="E33" s="47">
        <v>3854856063</v>
      </c>
      <c r="F33" s="47">
        <v>3854856063</v>
      </c>
      <c r="G33" s="81"/>
      <c r="H33" s="85"/>
    </row>
    <row r="34" spans="1:8" x14ac:dyDescent="0.25">
      <c r="A34" s="28" t="s">
        <v>17</v>
      </c>
      <c r="B34" s="29" t="s">
        <v>88</v>
      </c>
      <c r="C34" s="47">
        <f>C35+C36</f>
        <v>12495002000</v>
      </c>
      <c r="D34" s="47">
        <f>D35+D36</f>
        <v>12495002000</v>
      </c>
      <c r="E34" s="47">
        <f>E35+E36</f>
        <v>9513247000</v>
      </c>
      <c r="F34" s="47">
        <f>F35+F36</f>
        <v>9513247000</v>
      </c>
      <c r="G34" s="81">
        <f t="shared" si="1"/>
        <v>76.136418385527264</v>
      </c>
      <c r="H34" s="87">
        <f t="shared" si="1"/>
        <v>76.136418385527264</v>
      </c>
    </row>
    <row r="35" spans="1:8" x14ac:dyDescent="0.25">
      <c r="A35" s="31">
        <v>1</v>
      </c>
      <c r="B35" s="32" t="s">
        <v>89</v>
      </c>
      <c r="C35" s="49">
        <f>D35</f>
        <v>4571000000</v>
      </c>
      <c r="D35" s="50">
        <v>4571000000</v>
      </c>
      <c r="E35" s="49">
        <f>F35</f>
        <v>4513247000</v>
      </c>
      <c r="F35" s="49">
        <v>4513247000</v>
      </c>
      <c r="G35" s="83">
        <f t="shared" si="1"/>
        <v>98.736534675125796</v>
      </c>
      <c r="H35" s="90">
        <f t="shared" si="1"/>
        <v>98.736534675125796</v>
      </c>
    </row>
    <row r="36" spans="1:8" x14ac:dyDescent="0.25">
      <c r="A36" s="31">
        <v>2</v>
      </c>
      <c r="B36" s="32" t="s">
        <v>90</v>
      </c>
      <c r="C36" s="49">
        <f>D36</f>
        <v>7924002000</v>
      </c>
      <c r="D36" s="50">
        <v>7924002000</v>
      </c>
      <c r="E36" s="49">
        <f>F36</f>
        <v>5000000000</v>
      </c>
      <c r="F36" s="49">
        <v>5000000000</v>
      </c>
      <c r="G36" s="83">
        <f t="shared" si="1"/>
        <v>63.099428798730742</v>
      </c>
      <c r="H36" s="86">
        <f t="shared" si="1"/>
        <v>63.099428798730742</v>
      </c>
    </row>
    <row r="37" spans="1:8" x14ac:dyDescent="0.25">
      <c r="A37" s="91"/>
      <c r="B37" s="92"/>
      <c r="C37" s="93"/>
      <c r="D37" s="94"/>
      <c r="E37" s="93"/>
      <c r="F37" s="94"/>
      <c r="G37" s="95"/>
      <c r="H37" s="96"/>
    </row>
  </sheetData>
  <mergeCells count="10">
    <mergeCell ref="G1:H1"/>
    <mergeCell ref="A1:B1"/>
    <mergeCell ref="A2:B2"/>
    <mergeCell ref="A3:H3"/>
    <mergeCell ref="A4:H4"/>
    <mergeCell ref="A7:A8"/>
    <mergeCell ref="B7:B8"/>
    <mergeCell ref="C7:D7"/>
    <mergeCell ref="E7:F7"/>
    <mergeCell ref="G7:H7"/>
  </mergeCells>
  <pageMargins left="0.2" right="0.2" top="0.48" bottom="0.3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8" workbookViewId="0">
      <selection activeCell="F11" sqref="F11:H23"/>
    </sheetView>
  </sheetViews>
  <sheetFormatPr defaultColWidth="9.125" defaultRowHeight="15" x14ac:dyDescent="0.25"/>
  <cols>
    <col min="1" max="1" width="4.125" style="14" customWidth="1"/>
    <col min="2" max="2" width="29.75" style="14" customWidth="1"/>
    <col min="3" max="3" width="13.125" style="14" customWidth="1"/>
    <col min="4" max="4" width="13.25" style="14" customWidth="1"/>
    <col min="5" max="5" width="12.25" style="14" customWidth="1"/>
    <col min="6" max="6" width="13.125" style="14" customWidth="1"/>
    <col min="7" max="7" width="14.5" style="14" customWidth="1"/>
    <col min="8" max="8" width="12.875" style="14" customWidth="1"/>
    <col min="9" max="9" width="8.5" style="14" customWidth="1"/>
    <col min="10" max="10" width="11.625" style="14" customWidth="1"/>
    <col min="11" max="11" width="10" style="14" customWidth="1"/>
    <col min="12" max="16384" width="9.125" style="14"/>
  </cols>
  <sheetData>
    <row r="1" spans="1:11" ht="15.75" x14ac:dyDescent="0.25">
      <c r="A1" s="117" t="s">
        <v>8</v>
      </c>
      <c r="B1" s="117"/>
      <c r="J1" s="125" t="s">
        <v>53</v>
      </c>
      <c r="K1" s="125"/>
    </row>
    <row r="2" spans="1:11" ht="15.75" x14ac:dyDescent="0.25">
      <c r="A2" s="126" t="s">
        <v>61</v>
      </c>
      <c r="B2" s="126"/>
    </row>
    <row r="3" spans="1:11" ht="18.75" x14ac:dyDescent="0.25">
      <c r="A3" s="127" t="s">
        <v>112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1" ht="15.75" x14ac:dyDescent="0.25">
      <c r="A4" s="113" t="s">
        <v>45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x14ac:dyDescent="0.25">
      <c r="J5" s="120" t="s">
        <v>111</v>
      </c>
      <c r="K5" s="120"/>
    </row>
    <row r="6" spans="1:11" s="70" customFormat="1" ht="25.5" customHeight="1" x14ac:dyDescent="0.2">
      <c r="A6" s="121" t="s">
        <v>1</v>
      </c>
      <c r="B6" s="121" t="s">
        <v>2</v>
      </c>
      <c r="C6" s="121" t="s">
        <v>113</v>
      </c>
      <c r="D6" s="121"/>
      <c r="E6" s="121"/>
      <c r="F6" s="122" t="s">
        <v>114</v>
      </c>
      <c r="G6" s="123"/>
      <c r="H6" s="123"/>
      <c r="I6" s="123" t="s">
        <v>54</v>
      </c>
      <c r="J6" s="123"/>
      <c r="K6" s="124"/>
    </row>
    <row r="7" spans="1:11" s="70" customFormat="1" ht="25.5" x14ac:dyDescent="0.2">
      <c r="A7" s="121"/>
      <c r="B7" s="121"/>
      <c r="C7" s="71" t="s">
        <v>18</v>
      </c>
      <c r="D7" s="71" t="s">
        <v>41</v>
      </c>
      <c r="E7" s="71" t="s">
        <v>42</v>
      </c>
      <c r="F7" s="71" t="s">
        <v>18</v>
      </c>
      <c r="G7" s="71" t="s">
        <v>41</v>
      </c>
      <c r="H7" s="71" t="s">
        <v>42</v>
      </c>
      <c r="I7" s="72" t="s">
        <v>18</v>
      </c>
      <c r="J7" s="71" t="s">
        <v>41</v>
      </c>
      <c r="K7" s="71" t="s">
        <v>42</v>
      </c>
    </row>
    <row r="8" spans="1:11" ht="15.75" x14ac:dyDescent="0.25">
      <c r="A8" s="11" t="s">
        <v>3</v>
      </c>
      <c r="B8" s="11" t="s">
        <v>4</v>
      </c>
      <c r="C8" s="11">
        <v>1</v>
      </c>
      <c r="D8" s="11">
        <v>2</v>
      </c>
      <c r="E8" s="11">
        <v>3</v>
      </c>
      <c r="F8" s="11">
        <v>4</v>
      </c>
      <c r="G8" s="11">
        <v>5</v>
      </c>
      <c r="H8" s="11">
        <v>6</v>
      </c>
      <c r="I8" s="11" t="s">
        <v>19</v>
      </c>
      <c r="J8" s="11" t="s">
        <v>20</v>
      </c>
      <c r="K8" s="11" t="s">
        <v>43</v>
      </c>
    </row>
    <row r="9" spans="1:11" s="21" customFormat="1" ht="15.75" x14ac:dyDescent="0.2">
      <c r="A9" s="10"/>
      <c r="B9" s="10" t="s">
        <v>21</v>
      </c>
      <c r="C9" s="8">
        <f>D9+E9</f>
        <v>15374895000</v>
      </c>
      <c r="D9" s="8">
        <f>SUM(D11:D24)</f>
        <v>8308312000</v>
      </c>
      <c r="E9" s="8">
        <f>SUM(E11:E24)</f>
        <v>7066583000</v>
      </c>
      <c r="F9" s="8">
        <f t="shared" ref="F9:H9" si="0">SUM(F11:F24)</f>
        <v>22114103063</v>
      </c>
      <c r="G9" s="8">
        <f t="shared" si="0"/>
        <v>16684053000</v>
      </c>
      <c r="H9" s="8">
        <f t="shared" si="0"/>
        <v>5430050063</v>
      </c>
      <c r="I9" s="22">
        <f>F9/C9*100</f>
        <v>143.83254690845044</v>
      </c>
      <c r="J9" s="22">
        <f>G9/D9*100</f>
        <v>200.81158483215361</v>
      </c>
      <c r="K9" s="22">
        <f>H9/E9*100</f>
        <v>76.841240851483661</v>
      </c>
    </row>
    <row r="10" spans="1:11" ht="15.75" x14ac:dyDescent="0.25">
      <c r="A10" s="11"/>
      <c r="B10" s="3" t="s">
        <v>22</v>
      </c>
      <c r="C10" s="9">
        <f t="shared" ref="C10" si="1">D10+E10</f>
        <v>0</v>
      </c>
      <c r="D10" s="9"/>
      <c r="E10" s="9"/>
      <c r="F10" s="9">
        <f t="shared" ref="F10" si="2">G10+H10</f>
        <v>0</v>
      </c>
      <c r="G10" s="9"/>
      <c r="H10" s="9"/>
      <c r="I10" s="22"/>
      <c r="J10" s="22"/>
      <c r="K10" s="22"/>
    </row>
    <row r="11" spans="1:11" ht="31.5" x14ac:dyDescent="0.25">
      <c r="A11" s="11">
        <v>1</v>
      </c>
      <c r="B11" s="3" t="s">
        <v>55</v>
      </c>
      <c r="C11" s="9">
        <v>339209000</v>
      </c>
      <c r="D11" s="9"/>
      <c r="E11" s="9">
        <v>339209000</v>
      </c>
      <c r="F11" s="9">
        <v>263531000</v>
      </c>
      <c r="G11" s="9"/>
      <c r="H11" s="9">
        <v>263531000</v>
      </c>
      <c r="I11" s="15">
        <f t="shared" ref="I11:I22" si="3">F11/C11*100</f>
        <v>77.689860823268248</v>
      </c>
      <c r="J11" s="15"/>
      <c r="K11" s="15">
        <f t="shared" ref="K11:K22" si="4">H11/E11*100</f>
        <v>77.689860823268248</v>
      </c>
    </row>
    <row r="12" spans="1:11" ht="15.75" x14ac:dyDescent="0.25">
      <c r="A12" s="11">
        <v>2</v>
      </c>
      <c r="B12" s="3" t="s">
        <v>23</v>
      </c>
      <c r="C12" s="9">
        <v>0</v>
      </c>
      <c r="D12" s="9"/>
      <c r="E12" s="9"/>
      <c r="F12" s="9">
        <v>15000000</v>
      </c>
      <c r="G12" s="9"/>
      <c r="H12" s="9">
        <v>15000000</v>
      </c>
      <c r="I12" s="15"/>
      <c r="J12" s="15"/>
      <c r="K12" s="15"/>
    </row>
    <row r="13" spans="1:11" ht="15.75" x14ac:dyDescent="0.25">
      <c r="A13" s="11">
        <v>3</v>
      </c>
      <c r="B13" s="3" t="s">
        <v>24</v>
      </c>
      <c r="C13" s="9"/>
      <c r="D13" s="9"/>
      <c r="E13" s="9"/>
      <c r="F13" s="9"/>
      <c r="G13" s="9"/>
      <c r="H13" s="9"/>
      <c r="I13" s="15"/>
      <c r="J13" s="15"/>
      <c r="K13" s="15"/>
    </row>
    <row r="14" spans="1:11" ht="15.75" x14ac:dyDescent="0.25">
      <c r="A14" s="11">
        <v>4</v>
      </c>
      <c r="B14" s="3" t="s">
        <v>25</v>
      </c>
      <c r="C14" s="9"/>
      <c r="D14" s="9"/>
      <c r="E14" s="9"/>
      <c r="F14" s="9"/>
      <c r="G14" s="9"/>
      <c r="H14" s="9"/>
      <c r="I14" s="15"/>
      <c r="J14" s="15"/>
      <c r="K14" s="15"/>
    </row>
    <row r="15" spans="1:11" ht="15.75" x14ac:dyDescent="0.25">
      <c r="A15" s="11">
        <v>5</v>
      </c>
      <c r="B15" s="3" t="s">
        <v>26</v>
      </c>
      <c r="C15" s="9">
        <v>20250000</v>
      </c>
      <c r="D15" s="9"/>
      <c r="E15" s="9">
        <v>20250000</v>
      </c>
      <c r="F15" s="9">
        <v>150000000</v>
      </c>
      <c r="G15" s="9"/>
      <c r="H15" s="9">
        <v>150000000</v>
      </c>
      <c r="I15" s="15">
        <f t="shared" si="3"/>
        <v>740.74074074074076</v>
      </c>
      <c r="J15" s="15"/>
      <c r="K15" s="15">
        <f t="shared" si="4"/>
        <v>740.74074074074076</v>
      </c>
    </row>
    <row r="16" spans="1:11" ht="15.75" x14ac:dyDescent="0.25">
      <c r="A16" s="11">
        <v>6</v>
      </c>
      <c r="B16" s="3" t="s">
        <v>27</v>
      </c>
      <c r="C16" s="9">
        <v>5000000</v>
      </c>
      <c r="D16" s="9"/>
      <c r="E16" s="9">
        <v>5000000</v>
      </c>
      <c r="F16" s="9"/>
      <c r="G16" s="9"/>
      <c r="H16" s="9"/>
      <c r="I16" s="15"/>
      <c r="J16" s="15"/>
      <c r="K16" s="15"/>
    </row>
    <row r="17" spans="1:11" ht="15.75" x14ac:dyDescent="0.25">
      <c r="A17" s="11">
        <v>7</v>
      </c>
      <c r="B17" s="3" t="s">
        <v>28</v>
      </c>
      <c r="C17" s="9">
        <v>31100000</v>
      </c>
      <c r="D17" s="9"/>
      <c r="E17" s="9">
        <v>31100000</v>
      </c>
      <c r="F17" s="9">
        <v>35000000</v>
      </c>
      <c r="G17" s="9"/>
      <c r="H17" s="9">
        <v>35000000</v>
      </c>
      <c r="I17" s="15">
        <f t="shared" si="3"/>
        <v>112.54019292604502</v>
      </c>
      <c r="J17" s="15"/>
      <c r="K17" s="15">
        <f t="shared" si="4"/>
        <v>112.54019292604502</v>
      </c>
    </row>
    <row r="18" spans="1:11" ht="15.75" x14ac:dyDescent="0.25">
      <c r="A18" s="11">
        <v>8</v>
      </c>
      <c r="B18" s="3" t="s">
        <v>29</v>
      </c>
      <c r="C18" s="9"/>
      <c r="D18" s="9"/>
      <c r="E18" s="9"/>
      <c r="F18" s="9"/>
      <c r="G18" s="9"/>
      <c r="H18" s="9"/>
      <c r="I18" s="15"/>
      <c r="J18" s="15"/>
      <c r="K18" s="15"/>
    </row>
    <row r="19" spans="1:11" ht="15.75" x14ac:dyDescent="0.25">
      <c r="A19" s="11">
        <v>9</v>
      </c>
      <c r="B19" s="3" t="s">
        <v>30</v>
      </c>
      <c r="C19" s="9">
        <v>5466725000</v>
      </c>
      <c r="D19" s="9">
        <v>4708312000</v>
      </c>
      <c r="E19" s="9">
        <v>758413000</v>
      </c>
      <c r="F19" s="9">
        <v>17401887000</v>
      </c>
      <c r="G19" s="9">
        <v>16684053000</v>
      </c>
      <c r="H19" s="9">
        <v>717834000</v>
      </c>
      <c r="I19" s="15">
        <f t="shared" si="3"/>
        <v>318.32380447159863</v>
      </c>
      <c r="J19" s="15">
        <f t="shared" ref="J12:J19" si="5">G19/D19*100</f>
        <v>354.35317370641542</v>
      </c>
      <c r="K19" s="15">
        <f t="shared" si="4"/>
        <v>94.649485174964028</v>
      </c>
    </row>
    <row r="20" spans="1:11" ht="31.5" x14ac:dyDescent="0.25">
      <c r="A20" s="11">
        <v>10</v>
      </c>
      <c r="B20" s="3" t="s">
        <v>31</v>
      </c>
      <c r="C20" s="9">
        <v>4801660000</v>
      </c>
      <c r="D20" s="9"/>
      <c r="E20" s="9">
        <v>4801660000</v>
      </c>
      <c r="F20" s="9">
        <v>3999029063</v>
      </c>
      <c r="G20" s="9"/>
      <c r="H20" s="9">
        <v>3999029063</v>
      </c>
      <c r="I20" s="15">
        <f t="shared" si="3"/>
        <v>83.284302991048932</v>
      </c>
      <c r="J20" s="15"/>
      <c r="K20" s="15">
        <f t="shared" si="4"/>
        <v>83.284302991048932</v>
      </c>
    </row>
    <row r="21" spans="1:11" ht="15.75" x14ac:dyDescent="0.25">
      <c r="A21" s="11">
        <v>11</v>
      </c>
      <c r="B21" s="3" t="s">
        <v>32</v>
      </c>
      <c r="C21" s="9">
        <v>97100000</v>
      </c>
      <c r="D21" s="9"/>
      <c r="E21" s="9">
        <v>97100000</v>
      </c>
      <c r="F21" s="9">
        <v>105000000</v>
      </c>
      <c r="G21" s="9">
        <v>0</v>
      </c>
      <c r="H21" s="9">
        <v>105000000</v>
      </c>
      <c r="I21" s="15">
        <f t="shared" si="3"/>
        <v>108.13594232749743</v>
      </c>
      <c r="J21" s="15"/>
      <c r="K21" s="15">
        <f t="shared" si="4"/>
        <v>108.13594232749743</v>
      </c>
    </row>
    <row r="22" spans="1:11" ht="15.75" x14ac:dyDescent="0.25">
      <c r="A22" s="11">
        <v>12</v>
      </c>
      <c r="B22" s="3" t="s">
        <v>33</v>
      </c>
      <c r="C22" s="9">
        <v>50000000</v>
      </c>
      <c r="D22" s="9"/>
      <c r="E22" s="9">
        <v>50000000</v>
      </c>
      <c r="F22" s="9">
        <v>60000000</v>
      </c>
      <c r="G22" s="9"/>
      <c r="H22" s="9">
        <v>60000000</v>
      </c>
      <c r="I22" s="15">
        <f t="shared" si="3"/>
        <v>120</v>
      </c>
      <c r="J22" s="15"/>
      <c r="K22" s="15">
        <f t="shared" si="4"/>
        <v>120</v>
      </c>
    </row>
    <row r="23" spans="1:11" ht="15.75" x14ac:dyDescent="0.25">
      <c r="A23" s="11">
        <v>13</v>
      </c>
      <c r="B23" s="3" t="s">
        <v>34</v>
      </c>
      <c r="C23" s="9">
        <v>63851000</v>
      </c>
      <c r="D23" s="9"/>
      <c r="E23" s="9">
        <v>63851000</v>
      </c>
      <c r="F23" s="9">
        <v>84656000</v>
      </c>
      <c r="G23" s="9"/>
      <c r="H23" s="9">
        <v>84656000</v>
      </c>
      <c r="I23" s="22"/>
      <c r="J23" s="22"/>
      <c r="K23" s="22"/>
    </row>
    <row r="24" spans="1:11" s="98" customFormat="1" ht="15" customHeight="1" x14ac:dyDescent="0.25">
      <c r="A24" s="100">
        <v>14</v>
      </c>
      <c r="B24" s="99" t="s">
        <v>115</v>
      </c>
      <c r="C24" s="101">
        <v>4500000000</v>
      </c>
      <c r="D24" s="101">
        <v>3600000000</v>
      </c>
      <c r="E24" s="101">
        <v>900000000</v>
      </c>
      <c r="F24" s="97"/>
      <c r="G24" s="97"/>
      <c r="H24" s="97"/>
      <c r="I24" s="97"/>
      <c r="J24" s="97"/>
      <c r="K24" s="97"/>
    </row>
  </sheetData>
  <mergeCells count="11">
    <mergeCell ref="J1:K1"/>
    <mergeCell ref="A1:B1"/>
    <mergeCell ref="A2:B2"/>
    <mergeCell ref="A3:K3"/>
    <mergeCell ref="A4:K4"/>
    <mergeCell ref="J5:K5"/>
    <mergeCell ref="A6:A7"/>
    <mergeCell ref="B6:B7"/>
    <mergeCell ref="C6:E6"/>
    <mergeCell ref="F6:H6"/>
    <mergeCell ref="I6:K6"/>
  </mergeCells>
  <pageMargins left="0.23" right="0.2" top="0.49" bottom="0.48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7" workbookViewId="0">
      <selection activeCell="H11" sqref="H11"/>
    </sheetView>
  </sheetViews>
  <sheetFormatPr defaultRowHeight="14.25" x14ac:dyDescent="0.2"/>
  <cols>
    <col min="1" max="1" width="27" style="68" customWidth="1"/>
    <col min="2" max="2" width="9.125" style="69"/>
    <col min="3" max="3" width="13.125" style="68" customWidth="1"/>
    <col min="4" max="4" width="13.75" style="68" customWidth="1"/>
    <col min="5" max="5" width="15.125" style="68" customWidth="1"/>
    <col min="6" max="6" width="7" style="68" customWidth="1"/>
    <col min="7" max="7" width="12.875" style="68" customWidth="1"/>
    <col min="8" max="8" width="15" style="68" customWidth="1"/>
    <col min="9" max="9" width="9.125" style="68"/>
  </cols>
  <sheetData>
    <row r="1" spans="1:10" ht="15.75" x14ac:dyDescent="0.25">
      <c r="A1" s="139" t="s">
        <v>8</v>
      </c>
      <c r="B1" s="139"/>
      <c r="C1" s="51"/>
      <c r="D1" s="51"/>
      <c r="E1" s="52"/>
      <c r="F1" s="140" t="s">
        <v>93</v>
      </c>
      <c r="G1" s="140"/>
      <c r="H1" s="140"/>
      <c r="I1" s="140"/>
      <c r="J1" s="140"/>
    </row>
    <row r="2" spans="1:10" ht="15.75" x14ac:dyDescent="0.25">
      <c r="A2" s="141" t="s">
        <v>61</v>
      </c>
      <c r="B2" s="141"/>
      <c r="C2" s="51"/>
      <c r="D2" s="51"/>
      <c r="E2" s="52"/>
      <c r="F2" s="52"/>
      <c r="G2" s="53"/>
      <c r="H2" s="52"/>
      <c r="I2" s="52"/>
      <c r="J2" s="52"/>
    </row>
    <row r="3" spans="1:10" ht="15.75" x14ac:dyDescent="0.25">
      <c r="A3" s="139"/>
      <c r="B3" s="139"/>
      <c r="C3" s="51"/>
      <c r="D3" s="51"/>
      <c r="E3" s="52"/>
      <c r="F3" s="52"/>
      <c r="G3" s="53"/>
      <c r="H3" s="52"/>
      <c r="I3" s="52"/>
      <c r="J3" s="52"/>
    </row>
    <row r="4" spans="1:10" ht="15.75" x14ac:dyDescent="0.25">
      <c r="A4" s="140" t="s">
        <v>119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0" ht="15" x14ac:dyDescent="0.25">
      <c r="A5" s="138" t="s">
        <v>94</v>
      </c>
      <c r="B5" s="139"/>
      <c r="C5" s="139"/>
      <c r="D5" s="139"/>
      <c r="E5" s="139"/>
      <c r="F5" s="139"/>
      <c r="G5" s="139"/>
      <c r="H5" s="139"/>
      <c r="I5" s="139"/>
      <c r="J5" s="139"/>
    </row>
    <row r="6" spans="1:10" s="2" customFormat="1" ht="15.75" x14ac:dyDescent="0.25">
      <c r="A6" s="54"/>
      <c r="B6" s="55"/>
      <c r="C6" s="54"/>
      <c r="D6" s="131" t="s">
        <v>122</v>
      </c>
      <c r="E6" s="131"/>
      <c r="F6" s="131"/>
      <c r="G6" s="131"/>
      <c r="H6" s="131"/>
      <c r="I6" s="131"/>
      <c r="J6"/>
    </row>
    <row r="7" spans="1:10" s="102" customFormat="1" ht="15.75" x14ac:dyDescent="0.2">
      <c r="A7" s="132" t="s">
        <v>95</v>
      </c>
      <c r="B7" s="132" t="s">
        <v>96</v>
      </c>
      <c r="C7" s="135" t="s">
        <v>97</v>
      </c>
      <c r="D7" s="135"/>
      <c r="E7" s="132" t="s">
        <v>120</v>
      </c>
      <c r="F7" s="135" t="s">
        <v>121</v>
      </c>
      <c r="G7" s="135"/>
      <c r="H7" s="135"/>
      <c r="I7" s="135"/>
    </row>
    <row r="8" spans="1:10" s="102" customFormat="1" ht="15.75" x14ac:dyDescent="0.2">
      <c r="A8" s="133"/>
      <c r="B8" s="133"/>
      <c r="C8" s="132" t="s">
        <v>98</v>
      </c>
      <c r="D8" s="132" t="s">
        <v>99</v>
      </c>
      <c r="E8" s="133"/>
      <c r="F8" s="132" t="s">
        <v>98</v>
      </c>
      <c r="G8" s="132" t="s">
        <v>100</v>
      </c>
      <c r="H8" s="136" t="s">
        <v>101</v>
      </c>
      <c r="I8" s="137"/>
    </row>
    <row r="9" spans="1:10" s="102" customFormat="1" ht="47.25" x14ac:dyDescent="0.2">
      <c r="A9" s="134"/>
      <c r="B9" s="134"/>
      <c r="C9" s="134"/>
      <c r="D9" s="134"/>
      <c r="E9" s="134"/>
      <c r="F9" s="134"/>
      <c r="G9" s="134"/>
      <c r="H9" s="103" t="s">
        <v>102</v>
      </c>
      <c r="I9" s="103" t="s">
        <v>103</v>
      </c>
    </row>
    <row r="10" spans="1:10" s="102" customFormat="1" ht="15.75" x14ac:dyDescent="0.2">
      <c r="A10" s="104" t="s">
        <v>104</v>
      </c>
      <c r="B10" s="104"/>
      <c r="C10" s="104"/>
      <c r="D10" s="104">
        <f>SUM(D11:D13)</f>
        <v>0</v>
      </c>
      <c r="E10" s="104">
        <f>SUM(E11:E13)</f>
        <v>0</v>
      </c>
      <c r="F10" s="104">
        <f>SUM(F11:F13)</f>
        <v>0</v>
      </c>
      <c r="G10" s="104">
        <f>SUM(G11:G13)</f>
        <v>0</v>
      </c>
      <c r="H10" s="104">
        <f>SUM(H11:H13)</f>
        <v>16684053000</v>
      </c>
      <c r="I10" s="104"/>
    </row>
    <row r="11" spans="1:10" s="109" customFormat="1" ht="53.25" customHeight="1" x14ac:dyDescent="0.25">
      <c r="A11" s="105" t="s">
        <v>116</v>
      </c>
      <c r="B11" s="106"/>
      <c r="C11" s="107"/>
      <c r="D11" s="108"/>
      <c r="E11" s="108"/>
      <c r="F11" s="108"/>
      <c r="G11" s="108"/>
      <c r="H11" s="105">
        <f>2070738000+113315000</f>
        <v>2184053000</v>
      </c>
      <c r="I11" s="108"/>
    </row>
    <row r="12" spans="1:10" s="102" customFormat="1" ht="53.25" customHeight="1" x14ac:dyDescent="0.25">
      <c r="A12" s="105" t="s">
        <v>117</v>
      </c>
      <c r="B12" s="106"/>
      <c r="C12" s="107"/>
      <c r="D12" s="110"/>
      <c r="E12" s="110"/>
      <c r="F12" s="110"/>
      <c r="G12" s="110"/>
      <c r="H12" s="105">
        <v>11500000000</v>
      </c>
      <c r="I12" s="110"/>
    </row>
    <row r="13" spans="1:10" s="102" customFormat="1" ht="53.25" customHeight="1" x14ac:dyDescent="0.25">
      <c r="A13" s="111" t="s">
        <v>118</v>
      </c>
      <c r="B13" s="106"/>
      <c r="C13" s="107"/>
      <c r="D13" s="110"/>
      <c r="E13" s="110"/>
      <c r="F13" s="110"/>
      <c r="G13" s="110"/>
      <c r="H13" s="105">
        <v>3000000000</v>
      </c>
      <c r="I13" s="110"/>
    </row>
    <row r="14" spans="1:10" ht="15.75" x14ac:dyDescent="0.25">
      <c r="A14" s="56"/>
      <c r="B14" s="57"/>
      <c r="C14" s="57"/>
      <c r="D14" s="128"/>
      <c r="E14" s="128"/>
      <c r="F14" s="128"/>
      <c r="G14" s="128"/>
      <c r="H14" s="128"/>
      <c r="I14" s="128"/>
    </row>
    <row r="15" spans="1:10" ht="17.25" x14ac:dyDescent="0.3">
      <c r="A15" s="58"/>
      <c r="B15" s="58"/>
      <c r="C15" s="59"/>
      <c r="D15" s="59"/>
      <c r="E15" s="59"/>
      <c r="F15" s="129"/>
      <c r="G15" s="129"/>
      <c r="H15" s="129"/>
      <c r="I15" s="129"/>
    </row>
    <row r="16" spans="1:10" ht="17.25" x14ac:dyDescent="0.3">
      <c r="A16" s="60"/>
      <c r="B16" s="61"/>
      <c r="C16" s="60"/>
      <c r="D16" s="60"/>
      <c r="E16" s="60"/>
      <c r="F16" s="129"/>
      <c r="G16" s="129"/>
      <c r="H16" s="129"/>
      <c r="I16" s="129"/>
    </row>
    <row r="17" spans="1:9" x14ac:dyDescent="0.2">
      <c r="A17" s="62"/>
      <c r="B17" s="63"/>
      <c r="C17" s="62"/>
      <c r="D17" s="62"/>
      <c r="E17" s="62"/>
      <c r="F17" s="62"/>
      <c r="G17" s="62"/>
      <c r="H17" s="62"/>
      <c r="I17" s="62"/>
    </row>
    <row r="18" spans="1:9" ht="18.75" x14ac:dyDescent="0.3">
      <c r="A18" s="64"/>
      <c r="B18" s="64"/>
      <c r="C18" s="65"/>
      <c r="D18" s="65"/>
      <c r="E18" s="65"/>
      <c r="F18" s="130"/>
      <c r="G18" s="130"/>
      <c r="H18" s="130"/>
      <c r="I18" s="130"/>
    </row>
    <row r="19" spans="1:9" x14ac:dyDescent="0.2">
      <c r="A19" s="62"/>
      <c r="B19" s="63"/>
      <c r="C19" s="62"/>
      <c r="D19" s="62"/>
      <c r="E19" s="62"/>
      <c r="F19" s="62"/>
      <c r="G19" s="62"/>
      <c r="H19" s="62"/>
      <c r="I19" s="62"/>
    </row>
    <row r="20" spans="1:9" ht="15" x14ac:dyDescent="0.25">
      <c r="A20" s="66"/>
      <c r="B20" s="67"/>
      <c r="C20" s="66"/>
      <c r="D20" s="66"/>
      <c r="E20" s="66"/>
      <c r="F20" s="66"/>
      <c r="G20" s="66"/>
      <c r="H20" s="66"/>
      <c r="I20" s="66"/>
    </row>
    <row r="21" spans="1:9" ht="15" x14ac:dyDescent="0.25">
      <c r="A21" s="66"/>
      <c r="B21" s="67"/>
      <c r="C21" s="66"/>
      <c r="D21" s="66"/>
      <c r="E21" s="66"/>
      <c r="F21" s="66"/>
      <c r="G21" s="66"/>
      <c r="H21" s="66"/>
      <c r="I21" s="66"/>
    </row>
  </sheetData>
  <mergeCells count="21">
    <mergeCell ref="A5:J5"/>
    <mergeCell ref="A1:B1"/>
    <mergeCell ref="F1:J1"/>
    <mergeCell ref="A2:B2"/>
    <mergeCell ref="A3:B3"/>
    <mergeCell ref="A4:J4"/>
    <mergeCell ref="A7:A9"/>
    <mergeCell ref="B7:B9"/>
    <mergeCell ref="C7:D7"/>
    <mergeCell ref="E7:E9"/>
    <mergeCell ref="F7:I7"/>
    <mergeCell ref="C8:C9"/>
    <mergeCell ref="D8:D9"/>
    <mergeCell ref="F8:F9"/>
    <mergeCell ref="G8:G9"/>
    <mergeCell ref="H8:I8"/>
    <mergeCell ref="D14:I14"/>
    <mergeCell ref="F15:I15"/>
    <mergeCell ref="F16:I16"/>
    <mergeCell ref="F18:I18"/>
    <mergeCell ref="D6:I6"/>
  </mergeCells>
  <pageMargins left="0.45" right="0.45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4" workbookViewId="0">
      <selection activeCell="B17" sqref="B17"/>
    </sheetView>
  </sheetViews>
  <sheetFormatPr defaultColWidth="9.125" defaultRowHeight="15.75" x14ac:dyDescent="0.25"/>
  <cols>
    <col min="1" max="1" width="41.25" style="2" customWidth="1"/>
    <col min="2" max="2" width="20.875" style="2" customWidth="1"/>
    <col min="3" max="3" width="29.125" style="2" customWidth="1"/>
    <col min="4" max="4" width="26.375" style="2" customWidth="1"/>
    <col min="5" max="16384" width="9.125" style="2"/>
  </cols>
  <sheetData>
    <row r="1" spans="1:4" x14ac:dyDescent="0.25">
      <c r="A1" s="1" t="s">
        <v>8</v>
      </c>
      <c r="D1" s="12" t="s">
        <v>57</v>
      </c>
    </row>
    <row r="2" spans="1:4" x14ac:dyDescent="0.25">
      <c r="A2" s="20" t="s">
        <v>61</v>
      </c>
    </row>
    <row r="3" spans="1:4" x14ac:dyDescent="0.25">
      <c r="A3" s="112" t="s">
        <v>105</v>
      </c>
      <c r="B3" s="112"/>
      <c r="C3" s="112"/>
      <c r="D3" s="112"/>
    </row>
    <row r="4" spans="1:4" x14ac:dyDescent="0.25">
      <c r="A4" s="113" t="s">
        <v>56</v>
      </c>
      <c r="B4" s="113"/>
      <c r="C4" s="113"/>
      <c r="D4" s="113"/>
    </row>
    <row r="5" spans="1:4" x14ac:dyDescent="0.25">
      <c r="A5" s="114" t="s">
        <v>111</v>
      </c>
      <c r="B5" s="114"/>
      <c r="C5" s="114"/>
      <c r="D5" s="114"/>
    </row>
    <row r="6" spans="1:4" ht="25.5" customHeight="1" x14ac:dyDescent="0.25">
      <c r="A6" s="10" t="s">
        <v>2</v>
      </c>
      <c r="B6" s="10" t="s">
        <v>40</v>
      </c>
      <c r="C6" s="10" t="s">
        <v>46</v>
      </c>
      <c r="D6" s="10" t="s">
        <v>40</v>
      </c>
    </row>
    <row r="7" spans="1:4" ht="25.5" customHeight="1" x14ac:dyDescent="0.25">
      <c r="A7" s="10" t="s">
        <v>47</v>
      </c>
      <c r="B7" s="8">
        <f>B8+B9+B10+B13</f>
        <v>22114103063</v>
      </c>
      <c r="C7" s="10" t="s">
        <v>7</v>
      </c>
      <c r="D7" s="4">
        <f>D8+D9+D10</f>
        <v>22114103063</v>
      </c>
    </row>
    <row r="8" spans="1:4" ht="25.5" customHeight="1" x14ac:dyDescent="0.25">
      <c r="A8" s="3" t="s">
        <v>39</v>
      </c>
      <c r="B8" s="30">
        <f>50000000+3854856063</f>
        <v>3904856063</v>
      </c>
      <c r="C8" s="3" t="s">
        <v>37</v>
      </c>
      <c r="D8" s="5">
        <v>16684053000</v>
      </c>
    </row>
    <row r="9" spans="1:4" ht="25.5" customHeight="1" x14ac:dyDescent="0.25">
      <c r="A9" s="3" t="s">
        <v>51</v>
      </c>
      <c r="B9" s="5">
        <v>5096000000</v>
      </c>
      <c r="C9" s="3" t="s">
        <v>38</v>
      </c>
      <c r="D9" s="5">
        <f>5430050063-84656000</f>
        <v>5345394063</v>
      </c>
    </row>
    <row r="10" spans="1:4" ht="25.5" customHeight="1" x14ac:dyDescent="0.25">
      <c r="A10" s="3" t="s">
        <v>36</v>
      </c>
      <c r="B10" s="5">
        <f>B11+B12</f>
        <v>9513247000</v>
      </c>
      <c r="C10" s="3" t="s">
        <v>48</v>
      </c>
      <c r="D10" s="5">
        <v>84656000</v>
      </c>
    </row>
    <row r="11" spans="1:4" ht="25.5" customHeight="1" x14ac:dyDescent="0.25">
      <c r="A11" s="3" t="s">
        <v>49</v>
      </c>
      <c r="B11" s="5">
        <v>4513247000</v>
      </c>
      <c r="C11" s="3"/>
      <c r="D11" s="5"/>
    </row>
    <row r="12" spans="1:4" ht="25.5" customHeight="1" x14ac:dyDescent="0.25">
      <c r="A12" s="3" t="s">
        <v>35</v>
      </c>
      <c r="B12" s="5">
        <v>5000000000</v>
      </c>
      <c r="C12" s="3"/>
      <c r="D12" s="5"/>
    </row>
    <row r="13" spans="1:4" ht="25.5" customHeight="1" x14ac:dyDescent="0.25">
      <c r="A13" s="3" t="s">
        <v>50</v>
      </c>
      <c r="B13" s="5">
        <v>3600000000</v>
      </c>
      <c r="C13" s="3"/>
      <c r="D13" s="5"/>
    </row>
  </sheetData>
  <mergeCells count="3">
    <mergeCell ref="A3:D3"/>
    <mergeCell ref="A4:D4"/>
    <mergeCell ref="A5:D5"/>
  </mergeCells>
  <printOptions horizontalCentere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19" workbookViewId="0">
      <selection activeCell="J33" sqref="J33"/>
    </sheetView>
  </sheetViews>
  <sheetFormatPr defaultColWidth="9.125" defaultRowHeight="15.75" x14ac:dyDescent="0.25"/>
  <cols>
    <col min="1" max="1" width="5.875" style="2" customWidth="1"/>
    <col min="2" max="2" width="44.375" style="2" customWidth="1"/>
    <col min="3" max="3" width="16.875" style="16" customWidth="1"/>
    <col min="4" max="4" width="15.375" style="16" customWidth="1"/>
    <col min="5" max="16384" width="9.125" style="2"/>
  </cols>
  <sheetData>
    <row r="1" spans="1:4" x14ac:dyDescent="0.25">
      <c r="A1" s="118" t="s">
        <v>59</v>
      </c>
      <c r="B1" s="118"/>
      <c r="C1" s="145" t="s">
        <v>58</v>
      </c>
      <c r="D1" s="145"/>
    </row>
    <row r="2" spans="1:4" x14ac:dyDescent="0.25">
      <c r="A2" s="119" t="s">
        <v>61</v>
      </c>
      <c r="B2" s="119"/>
    </row>
    <row r="3" spans="1:4" x14ac:dyDescent="0.25">
      <c r="A3" s="112" t="s">
        <v>106</v>
      </c>
      <c r="B3" s="112"/>
      <c r="C3" s="112"/>
      <c r="D3" s="112"/>
    </row>
    <row r="4" spans="1:4" x14ac:dyDescent="0.25">
      <c r="A4" s="113" t="s">
        <v>56</v>
      </c>
      <c r="B4" s="113"/>
      <c r="C4" s="113"/>
      <c r="D4" s="113"/>
    </row>
    <row r="5" spans="1:4" x14ac:dyDescent="0.25">
      <c r="D5" s="17" t="s">
        <v>111</v>
      </c>
    </row>
    <row r="6" spans="1:4" ht="38.25" customHeight="1" x14ac:dyDescent="0.25">
      <c r="A6" s="142" t="s">
        <v>1</v>
      </c>
      <c r="B6" s="142" t="s">
        <v>2</v>
      </c>
      <c r="C6" s="143" t="s">
        <v>92</v>
      </c>
      <c r="D6" s="144"/>
    </row>
    <row r="7" spans="1:4" x14ac:dyDescent="0.25">
      <c r="A7" s="142"/>
      <c r="B7" s="142"/>
      <c r="C7" s="18" t="s">
        <v>9</v>
      </c>
      <c r="D7" s="18" t="s">
        <v>10</v>
      </c>
    </row>
    <row r="8" spans="1:4" x14ac:dyDescent="0.25">
      <c r="A8" s="11" t="s">
        <v>3</v>
      </c>
      <c r="B8" s="11" t="s">
        <v>4</v>
      </c>
      <c r="C8" s="19">
        <v>1</v>
      </c>
      <c r="D8" s="19">
        <v>2</v>
      </c>
    </row>
    <row r="9" spans="1:4" x14ac:dyDescent="0.25">
      <c r="A9" s="11"/>
      <c r="B9" s="10" t="s">
        <v>13</v>
      </c>
      <c r="C9" s="25">
        <f>C10+C18+C31+C29+C30</f>
        <v>27341103063</v>
      </c>
      <c r="D9" s="25">
        <f>D10+D18+D31+D29+D30</f>
        <v>22114103063</v>
      </c>
    </row>
    <row r="10" spans="1:4" x14ac:dyDescent="0.25">
      <c r="A10" s="28" t="s">
        <v>5</v>
      </c>
      <c r="B10" s="29" t="s">
        <v>68</v>
      </c>
      <c r="C10" s="30">
        <f>C11+C14+C16+C17</f>
        <v>180000000</v>
      </c>
      <c r="D10" s="30">
        <f>D11+D14+D16+D17</f>
        <v>50000000</v>
      </c>
    </row>
    <row r="11" spans="1:4" x14ac:dyDescent="0.25">
      <c r="A11" s="31">
        <v>1</v>
      </c>
      <c r="B11" s="32" t="s">
        <v>69</v>
      </c>
      <c r="C11" s="33">
        <v>15000000</v>
      </c>
      <c r="D11" s="34">
        <v>15000000</v>
      </c>
    </row>
    <row r="12" spans="1:4" x14ac:dyDescent="0.25">
      <c r="A12" s="31">
        <v>2</v>
      </c>
      <c r="B12" s="35" t="s">
        <v>70</v>
      </c>
      <c r="C12" s="33"/>
      <c r="D12" s="34"/>
    </row>
    <row r="13" spans="1:4" ht="30.75" x14ac:dyDescent="0.25">
      <c r="A13" s="31">
        <v>3</v>
      </c>
      <c r="B13" s="35" t="s">
        <v>71</v>
      </c>
      <c r="C13" s="33"/>
      <c r="D13" s="34"/>
    </row>
    <row r="14" spans="1:4" x14ac:dyDescent="0.25">
      <c r="A14" s="31">
        <v>8</v>
      </c>
      <c r="B14" s="36" t="s">
        <v>72</v>
      </c>
      <c r="C14" s="33">
        <v>150000000</v>
      </c>
      <c r="D14" s="34">
        <v>20000000</v>
      </c>
    </row>
    <row r="15" spans="1:4" x14ac:dyDescent="0.25">
      <c r="A15" s="31">
        <v>9</v>
      </c>
      <c r="B15" s="36" t="s">
        <v>73</v>
      </c>
      <c r="C15" s="33"/>
      <c r="D15" s="34"/>
    </row>
    <row r="16" spans="1:4" x14ac:dyDescent="0.25">
      <c r="A16" s="31">
        <v>10</v>
      </c>
      <c r="B16" s="36" t="s">
        <v>74</v>
      </c>
      <c r="C16" s="33">
        <f>D16</f>
        <v>15000000</v>
      </c>
      <c r="D16" s="34">
        <v>15000000</v>
      </c>
    </row>
    <row r="17" spans="1:4" x14ac:dyDescent="0.25">
      <c r="A17" s="31">
        <v>11</v>
      </c>
      <c r="B17" s="36" t="s">
        <v>75</v>
      </c>
      <c r="C17" s="33"/>
      <c r="D17" s="34"/>
    </row>
    <row r="18" spans="1:4" x14ac:dyDescent="0.25">
      <c r="A18" s="28" t="s">
        <v>6</v>
      </c>
      <c r="B18" s="29" t="s">
        <v>76</v>
      </c>
      <c r="C18" s="30">
        <f>C19+C23</f>
        <v>10193000000</v>
      </c>
      <c r="D18" s="30">
        <f>D19+D23</f>
        <v>5096000000</v>
      </c>
    </row>
    <row r="19" spans="1:4" x14ac:dyDescent="0.25">
      <c r="A19" s="37">
        <v>1</v>
      </c>
      <c r="B19" s="38" t="s">
        <v>77</v>
      </c>
      <c r="C19" s="39">
        <f>C20+C21+C22</f>
        <v>73000000</v>
      </c>
      <c r="D19" s="39">
        <f>D20+D21+D22</f>
        <v>71000000</v>
      </c>
    </row>
    <row r="20" spans="1:4" x14ac:dyDescent="0.25">
      <c r="A20" s="37"/>
      <c r="B20" s="32" t="s">
        <v>78</v>
      </c>
      <c r="C20" s="33">
        <v>20000000</v>
      </c>
      <c r="D20" s="34">
        <v>20000000</v>
      </c>
    </row>
    <row r="21" spans="1:4" x14ac:dyDescent="0.25">
      <c r="A21" s="31"/>
      <c r="B21" s="35" t="s">
        <v>79</v>
      </c>
      <c r="C21" s="33">
        <v>3000000</v>
      </c>
      <c r="D21" s="34">
        <v>1000000</v>
      </c>
    </row>
    <row r="22" spans="1:4" x14ac:dyDescent="0.25">
      <c r="A22" s="31"/>
      <c r="B22" s="35" t="s">
        <v>80</v>
      </c>
      <c r="C22" s="33">
        <f>D22</f>
        <v>50000000</v>
      </c>
      <c r="D22" s="34">
        <v>50000000</v>
      </c>
    </row>
    <row r="23" spans="1:4" ht="30.75" x14ac:dyDescent="0.25">
      <c r="A23" s="37">
        <v>2</v>
      </c>
      <c r="B23" s="40" t="s">
        <v>81</v>
      </c>
      <c r="C23" s="41">
        <f>C24+C25+C26+C27</f>
        <v>10120000000</v>
      </c>
      <c r="D23" s="41">
        <f>D24+D25+D26</f>
        <v>5025000000</v>
      </c>
    </row>
    <row r="24" spans="1:4" x14ac:dyDescent="0.25">
      <c r="A24" s="31"/>
      <c r="B24" s="32" t="s">
        <v>91</v>
      </c>
      <c r="C24" s="33">
        <v>10000000000</v>
      </c>
      <c r="D24" s="34">
        <v>5000000000</v>
      </c>
    </row>
    <row r="25" spans="1:4" x14ac:dyDescent="0.25">
      <c r="A25" s="28"/>
      <c r="B25" s="32" t="s">
        <v>82</v>
      </c>
      <c r="C25" s="33">
        <v>60000000</v>
      </c>
      <c r="D25" s="34">
        <v>25000000</v>
      </c>
    </row>
    <row r="26" spans="1:4" x14ac:dyDescent="0.25">
      <c r="A26" s="37"/>
      <c r="B26" s="44" t="s">
        <v>83</v>
      </c>
      <c r="C26" s="33">
        <v>30000000</v>
      </c>
      <c r="D26" s="34"/>
    </row>
    <row r="27" spans="1:4" x14ac:dyDescent="0.25">
      <c r="A27" s="28"/>
      <c r="B27" s="44" t="s">
        <v>109</v>
      </c>
      <c r="C27" s="33">
        <v>30000000</v>
      </c>
      <c r="D27" s="34"/>
    </row>
    <row r="28" spans="1:4" x14ac:dyDescent="0.25">
      <c r="A28" s="28" t="s">
        <v>14</v>
      </c>
      <c r="B28" s="45" t="s">
        <v>85</v>
      </c>
      <c r="C28" s="46"/>
      <c r="D28" s="47"/>
    </row>
    <row r="29" spans="1:4" x14ac:dyDescent="0.25">
      <c r="A29" s="28" t="s">
        <v>15</v>
      </c>
      <c r="B29" s="48" t="s">
        <v>86</v>
      </c>
      <c r="C29" s="46">
        <v>3600000000</v>
      </c>
      <c r="D29" s="47">
        <v>3600000000</v>
      </c>
    </row>
    <row r="30" spans="1:4" x14ac:dyDescent="0.25">
      <c r="A30" s="28" t="s">
        <v>16</v>
      </c>
      <c r="B30" s="29" t="s">
        <v>87</v>
      </c>
      <c r="C30" s="47">
        <v>3854856063</v>
      </c>
      <c r="D30" s="47">
        <v>3854856063</v>
      </c>
    </row>
    <row r="31" spans="1:4" x14ac:dyDescent="0.25">
      <c r="A31" s="28" t="s">
        <v>17</v>
      </c>
      <c r="B31" s="29" t="s">
        <v>88</v>
      </c>
      <c r="C31" s="47">
        <f>C32+C33</f>
        <v>9513247000</v>
      </c>
      <c r="D31" s="47">
        <f>D32+D33</f>
        <v>9513247000</v>
      </c>
    </row>
    <row r="32" spans="1:4" x14ac:dyDescent="0.25">
      <c r="A32" s="31">
        <v>1</v>
      </c>
      <c r="B32" s="32" t="s">
        <v>89</v>
      </c>
      <c r="C32" s="49">
        <f>D32</f>
        <v>4513247000</v>
      </c>
      <c r="D32" s="49">
        <v>4513247000</v>
      </c>
    </row>
    <row r="33" spans="1:4" x14ac:dyDescent="0.25">
      <c r="A33" s="91">
        <v>2</v>
      </c>
      <c r="B33" s="146" t="s">
        <v>90</v>
      </c>
      <c r="C33" s="147">
        <f>D33</f>
        <v>5000000000</v>
      </c>
      <c r="D33" s="147">
        <v>5000000000</v>
      </c>
    </row>
  </sheetData>
  <mergeCells count="8">
    <mergeCell ref="A6:A7"/>
    <mergeCell ref="B6:B7"/>
    <mergeCell ref="C6:D6"/>
    <mergeCell ref="A1:B1"/>
    <mergeCell ref="C1:D1"/>
    <mergeCell ref="A2:B2"/>
    <mergeCell ref="A3:D3"/>
    <mergeCell ref="A4:D4"/>
  </mergeCells>
  <pageMargins left="0.7" right="0.4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6" workbookViewId="0">
      <selection activeCell="H3" sqref="H3"/>
    </sheetView>
  </sheetViews>
  <sheetFormatPr defaultColWidth="9.125" defaultRowHeight="15" x14ac:dyDescent="0.25"/>
  <cols>
    <col min="1" max="1" width="6" style="14" customWidth="1"/>
    <col min="2" max="2" width="36" style="14" customWidth="1"/>
    <col min="3" max="3" width="13.75" style="14" customWidth="1"/>
    <col min="4" max="4" width="15.125" style="14" customWidth="1"/>
    <col min="5" max="5" width="13.875" style="14" customWidth="1"/>
    <col min="6" max="16384" width="9.125" style="14"/>
  </cols>
  <sheetData>
    <row r="1" spans="1:5" ht="15.75" x14ac:dyDescent="0.25">
      <c r="A1" s="118" t="s">
        <v>59</v>
      </c>
      <c r="B1" s="118"/>
      <c r="D1" s="125" t="s">
        <v>60</v>
      </c>
      <c r="E1" s="125"/>
    </row>
    <row r="2" spans="1:5" ht="15.75" x14ac:dyDescent="0.25">
      <c r="A2" s="119" t="s">
        <v>61</v>
      </c>
      <c r="B2" s="119"/>
    </row>
    <row r="3" spans="1:5" ht="18.75" x14ac:dyDescent="0.25">
      <c r="A3" s="127" t="s">
        <v>112</v>
      </c>
      <c r="B3" s="127"/>
      <c r="C3" s="127"/>
      <c r="D3" s="127"/>
      <c r="E3" s="127"/>
    </row>
    <row r="4" spans="1:5" ht="15.75" x14ac:dyDescent="0.25">
      <c r="A4" s="113" t="s">
        <v>56</v>
      </c>
      <c r="B4" s="113"/>
      <c r="C4" s="113"/>
      <c r="D4" s="113"/>
      <c r="E4" s="113"/>
    </row>
    <row r="5" spans="1:5" x14ac:dyDescent="0.25">
      <c r="D5" s="120" t="s">
        <v>123</v>
      </c>
      <c r="E5" s="120"/>
    </row>
    <row r="6" spans="1:5" ht="25.5" customHeight="1" x14ac:dyDescent="0.25">
      <c r="A6" s="142" t="s">
        <v>1</v>
      </c>
      <c r="B6" s="142" t="s">
        <v>2</v>
      </c>
      <c r="C6" s="142" t="s">
        <v>114</v>
      </c>
      <c r="D6" s="142"/>
      <c r="E6" s="142"/>
    </row>
    <row r="7" spans="1:5" ht="31.5" x14ac:dyDescent="0.25">
      <c r="A7" s="142"/>
      <c r="B7" s="142"/>
      <c r="C7" s="10" t="s">
        <v>18</v>
      </c>
      <c r="D7" s="10" t="s">
        <v>41</v>
      </c>
      <c r="E7" s="10" t="s">
        <v>42</v>
      </c>
    </row>
    <row r="8" spans="1:5" ht="21" customHeight="1" x14ac:dyDescent="0.25">
      <c r="A8" s="11" t="s">
        <v>3</v>
      </c>
      <c r="B8" s="11" t="s">
        <v>4</v>
      </c>
      <c r="C8" s="11">
        <v>4</v>
      </c>
      <c r="D8" s="11">
        <v>5</v>
      </c>
      <c r="E8" s="11">
        <v>6</v>
      </c>
    </row>
    <row r="9" spans="1:5" ht="21" customHeight="1" x14ac:dyDescent="0.25">
      <c r="A9" s="11"/>
      <c r="B9" s="10" t="s">
        <v>21</v>
      </c>
      <c r="C9" s="8">
        <f>D9+E9</f>
        <v>22114103063</v>
      </c>
      <c r="D9" s="8">
        <f>SUM(D10:D23)</f>
        <v>16684053000</v>
      </c>
      <c r="E9" s="8">
        <f>SUM(E10:E23)</f>
        <v>5430050063</v>
      </c>
    </row>
    <row r="10" spans="1:5" ht="21" customHeight="1" x14ac:dyDescent="0.25">
      <c r="A10" s="11"/>
      <c r="B10" s="3" t="s">
        <v>22</v>
      </c>
      <c r="C10" s="9">
        <f t="shared" ref="C10:C23" si="0">D10+E10</f>
        <v>0</v>
      </c>
      <c r="D10" s="9"/>
      <c r="E10" s="9"/>
    </row>
    <row r="11" spans="1:5" ht="40.5" customHeight="1" x14ac:dyDescent="0.25">
      <c r="A11" s="11">
        <v>1</v>
      </c>
      <c r="B11" s="3" t="s">
        <v>55</v>
      </c>
      <c r="C11" s="9">
        <v>263531000</v>
      </c>
      <c r="D11" s="9"/>
      <c r="E11" s="9">
        <v>263531000</v>
      </c>
    </row>
    <row r="12" spans="1:5" ht="21" customHeight="1" x14ac:dyDescent="0.25">
      <c r="A12" s="11">
        <v>2</v>
      </c>
      <c r="B12" s="3" t="s">
        <v>23</v>
      </c>
      <c r="C12" s="9">
        <v>15000000</v>
      </c>
      <c r="D12" s="9"/>
      <c r="E12" s="9">
        <v>15000000</v>
      </c>
    </row>
    <row r="13" spans="1:5" ht="21" customHeight="1" x14ac:dyDescent="0.25">
      <c r="A13" s="11">
        <v>3</v>
      </c>
      <c r="B13" s="3" t="s">
        <v>24</v>
      </c>
      <c r="C13" s="9"/>
      <c r="D13" s="9"/>
      <c r="E13" s="9"/>
    </row>
    <row r="14" spans="1:5" ht="21" customHeight="1" x14ac:dyDescent="0.25">
      <c r="A14" s="11">
        <v>4</v>
      </c>
      <c r="B14" s="3" t="s">
        <v>25</v>
      </c>
      <c r="C14" s="9"/>
      <c r="D14" s="9"/>
      <c r="E14" s="9"/>
    </row>
    <row r="15" spans="1:5" ht="21" customHeight="1" x14ac:dyDescent="0.25">
      <c r="A15" s="11">
        <v>5</v>
      </c>
      <c r="B15" s="3" t="s">
        <v>26</v>
      </c>
      <c r="C15" s="9">
        <v>150000000</v>
      </c>
      <c r="D15" s="9"/>
      <c r="E15" s="9">
        <v>150000000</v>
      </c>
    </row>
    <row r="16" spans="1:5" ht="21" customHeight="1" x14ac:dyDescent="0.25">
      <c r="A16" s="11">
        <v>6</v>
      </c>
      <c r="B16" s="3" t="s">
        <v>27</v>
      </c>
      <c r="C16" s="9"/>
      <c r="D16" s="9"/>
      <c r="E16" s="9"/>
    </row>
    <row r="17" spans="1:5" ht="21" customHeight="1" x14ac:dyDescent="0.25">
      <c r="A17" s="11">
        <v>7</v>
      </c>
      <c r="B17" s="3" t="s">
        <v>28</v>
      </c>
      <c r="C17" s="9">
        <v>35000000</v>
      </c>
      <c r="D17" s="9"/>
      <c r="E17" s="9">
        <v>35000000</v>
      </c>
    </row>
    <row r="18" spans="1:5" ht="21" customHeight="1" x14ac:dyDescent="0.25">
      <c r="A18" s="11">
        <v>8</v>
      </c>
      <c r="B18" s="3" t="s">
        <v>29</v>
      </c>
      <c r="C18" s="9"/>
      <c r="D18" s="9"/>
      <c r="E18" s="9"/>
    </row>
    <row r="19" spans="1:5" ht="21" customHeight="1" x14ac:dyDescent="0.25">
      <c r="A19" s="11">
        <v>9</v>
      </c>
      <c r="B19" s="3" t="s">
        <v>30</v>
      </c>
      <c r="C19" s="9">
        <v>17401887000</v>
      </c>
      <c r="D19" s="9">
        <v>16684053000</v>
      </c>
      <c r="E19" s="9">
        <v>717834000</v>
      </c>
    </row>
    <row r="20" spans="1:5" ht="41.25" customHeight="1" x14ac:dyDescent="0.25">
      <c r="A20" s="11">
        <v>10</v>
      </c>
      <c r="B20" s="3" t="s">
        <v>31</v>
      </c>
      <c r="C20" s="9">
        <v>3999029063</v>
      </c>
      <c r="D20" s="9"/>
      <c r="E20" s="9">
        <v>3999029063</v>
      </c>
    </row>
    <row r="21" spans="1:5" ht="21" customHeight="1" x14ac:dyDescent="0.25">
      <c r="A21" s="11">
        <v>11</v>
      </c>
      <c r="B21" s="3" t="s">
        <v>32</v>
      </c>
      <c r="C21" s="9">
        <v>105000000</v>
      </c>
      <c r="D21" s="9">
        <v>0</v>
      </c>
      <c r="E21" s="9">
        <v>105000000</v>
      </c>
    </row>
    <row r="22" spans="1:5" ht="21" customHeight="1" x14ac:dyDescent="0.25">
      <c r="A22" s="11">
        <v>12</v>
      </c>
      <c r="B22" s="3" t="s">
        <v>33</v>
      </c>
      <c r="C22" s="9">
        <v>60000000</v>
      </c>
      <c r="D22" s="9"/>
      <c r="E22" s="9">
        <v>60000000</v>
      </c>
    </row>
    <row r="23" spans="1:5" ht="21" customHeight="1" x14ac:dyDescent="0.25">
      <c r="A23" s="11">
        <v>13</v>
      </c>
      <c r="B23" s="3" t="s">
        <v>34</v>
      </c>
      <c r="C23" s="9">
        <v>84656000</v>
      </c>
      <c r="D23" s="9"/>
      <c r="E23" s="9">
        <v>84656000</v>
      </c>
    </row>
  </sheetData>
  <mergeCells count="9">
    <mergeCell ref="A6:A7"/>
    <mergeCell ref="B6:B7"/>
    <mergeCell ref="C6:E6"/>
    <mergeCell ref="A1:B1"/>
    <mergeCell ref="D1:E1"/>
    <mergeCell ref="A2:B2"/>
    <mergeCell ref="A3:E3"/>
    <mergeCell ref="A4:E4"/>
    <mergeCell ref="D5:E5"/>
  </mergeCells>
  <pageMargins left="0.7" right="0.4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76DD0EEA9EDF408EA9CAF807026CA8" ma:contentTypeVersion="0" ma:contentTypeDescription="Create a new document." ma:contentTypeScope="" ma:versionID="5d54f473c9d813755771dccec0babdf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7e30616eeadeb776f014c5fbcfd81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EB6801-5D4D-46EA-94E9-95A7DF73670F}"/>
</file>

<file path=customXml/itemProps2.xml><?xml version="1.0" encoding="utf-8"?>
<ds:datastoreItem xmlns:ds="http://schemas.openxmlformats.org/officeDocument/2006/customXml" ds:itemID="{3696B93B-05FF-473F-B09E-E23EA79A55F5}"/>
</file>

<file path=customXml/itemProps3.xml><?xml version="1.0" encoding="utf-8"?>
<ds:datastoreItem xmlns:ds="http://schemas.openxmlformats.org/officeDocument/2006/customXml" ds:itemID="{752F9E2F-1917-49C2-9F4F-69A1BE0DA9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103</vt:lpstr>
      <vt:lpstr>104</vt:lpstr>
      <vt:lpstr>105</vt:lpstr>
      <vt:lpstr>106</vt:lpstr>
      <vt:lpstr>108</vt:lpstr>
      <vt:lpstr>109</vt:lpstr>
      <vt:lpstr>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</cp:lastModifiedBy>
  <cp:lastPrinted>2021-01-08T09:38:53Z</cp:lastPrinted>
  <dcterms:created xsi:type="dcterms:W3CDTF">2018-08-09T02:32:07Z</dcterms:created>
  <dcterms:modified xsi:type="dcterms:W3CDTF">2021-01-08T09:39:20Z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0x010100EF76DD0EEA9EDF408EA9CAF807026CA8</vt:lpwstr>
  </property>
</Properties>
</file>